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n" state="visible" r:id="rId4"/>
    <sheet sheetId="2" name="52 semanas" state="visible" r:id="rId5"/>
  </sheets>
  <calcPr calcId="171027"/>
</workbook>
</file>

<file path=xl/sharedStrings.xml><?xml version="1.0" encoding="utf-8"?>
<sst xmlns="http://schemas.openxmlformats.org/spreadsheetml/2006/main" count="82" uniqueCount="78">
  <si>
    <t>Plan de mantenimiento preventivo</t>
  </si>
  <si>
    <t>Todas las tareas de cada equipo, con su frecuencia, su próxima fecha y la carga de trabajo en un cronograma de 52 semanas.</t>
  </si>
  <si>
    <t>Una fila por tarea en un equipo. Anote la frecuencia, su unidad y la fecha de la última ejecución: las columnas grises calculan la próxima fecha, los días restantes y el estado, y llenan el cronograma de 52 semanas.</t>
  </si>
  <si>
    <t>Tareas preventivas</t>
  </si>
  <si>
    <t>Código de equipo</t>
  </si>
  <si>
    <t>Equipo</t>
  </si>
  <si>
    <t>Ubicación</t>
  </si>
  <si>
    <t>Tarea</t>
  </si>
  <si>
    <t>Tipo de tarea</t>
  </si>
  <si>
    <t>Frecuencia</t>
  </si>
  <si>
    <t>Unidad</t>
  </si>
  <si>
    <t>Duración (h)</t>
  </si>
  <si>
    <t>Especialidad / responsable</t>
  </si>
  <si>
    <t>Última ejecución</t>
  </si>
  <si>
    <t>Próxima fecha</t>
  </si>
  <si>
    <t>Días restantes</t>
  </si>
  <si>
    <t>Estado</t>
  </si>
  <si>
    <t>Referencia (manual, norma)</t>
  </si>
  <si>
    <t>Plantilla en blanco. Las frecuencias vienen del fabricante, de su propio historial y de la normativa que aplica a su planta.</t>
  </si>
  <si>
    <t>Cronograma de mantenimiento preventivo de 52 semanas</t>
  </si>
  <si>
    <t>En el cronograma de 52 semanas un mes cuenta como 30,4 días, así que una tarea mensual puede aparecer una semana antes o después; la fecha exacta está en la hoja Plan.</t>
  </si>
  <si>
    <t>Año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</si>
  <si>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</si>
  <si>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</si>
  <si>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</si>
  <si>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</si>
  <si>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</si>
  <si>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</si>
  <si>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</si>
  <si>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</si>
  <si>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</si>
  <si>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</si>
  <si>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</si>
  <si>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</si>
  <si>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</si>
  <si>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</si>
  <si>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</si>
  <si>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</si>
  <si>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</si>
  <si>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</si>
  <si>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</si>
  <si>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</si>
  <si>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</si>
  <si>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</si>
  <si>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</si>
  <si>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</si>
  <si>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</si>
  <si>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</si>
  <si>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</si>
  <si>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</si>
  <si>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</si>
  <si>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</si>
  <si>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</si>
  <si>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</si>
  <si>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</si>
  <si>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</si>
  <si>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</si>
  <si>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</si>
  <si>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</si>
  <si>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</si>
  <si>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</si>
  <si>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</si>
  <si>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</si>
  <si>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</si>
  <si>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</si>
  <si>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</si>
  <si>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</si>
  <si>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</si>
  <si>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</si>
  <si>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</si>
  <si>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</si>
  <si>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</si>
  <si>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</si>
  <si>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</si>
  <si>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Semana del</t>
  </si>
  <si>
    <t>Periodo (días)</t>
  </si>
  <si>
    <t>Tareas de la semana</t>
  </si>
  <si>
    <t>Carga de trabajo (h)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</si>
</sst>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#"/>
    <numFmt numFmtId="165" formatCode="yyyy-mm-dd"/>
    <numFmt numFmtId="166" formatCode="dd/mm"/>
    <numFmt numFmtId="167" formatCode="0.0"/>
  </numFmts>
  <fonts count="8" x14ac:knownFonts="1">
    <font>
      <color theme="1"/>
      <family val="2"/>
      <scheme val="minor"/>
      <sz val="11"/>
      <name val="Calibri"/>
    </font>
    <font>
      <b/>
      <color rgb="FF2563EB"/>
      <sz val="16"/>
    </font>
    <font>
      <i/>
      <color rgb="FF64748B"/>
      <sz val="9"/>
    </font>
    <font>
      <b/>
      <sz val="12"/>
    </font>
    <font>
      <b/>
    </font>
    <font>
      <sz val="8"/>
    </font>
    <font>
      <b/>
      <color rgb="FF2563EB"/>
    </font>
    <font>
      <b/>
      <sz val="8"/>
    </font>
  </fonts>
  <fills count="5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rgb="FFDBEAFE"/>
      </patternFill>
    </fill>
    <fill>
      <patternFill patternType="solid">
        <fgColor rgb="FFFEF9C3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 wrapText="1"/>
    </xf>
    <xf numFmtId="0" fontId="3" fillId="2" borderId="0" xfId="0" applyFont="1" applyFill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Border="1"/>
    <xf numFmtId="165" fontId="0" fillId="2" borderId="1" xfId="0" applyNumberFormat="1" applyFill="1" applyBorder="1"/>
    <xf numFmtId="1" fontId="0" fillId="2" borderId="1" xfId="0" applyNumberFormat="1" applyFill="1" applyBorder="1"/>
    <xf numFmtId="0" fontId="0" fillId="2" borderId="1" xfId="0" applyFill="1" applyBorder="1"/>
    <xf numFmtId="0" fontId="4" fillId="0" borderId="0" xfId="0" applyFont="1"/>
    <xf numFmtId="1" fontId="0" fillId="4" borderId="1" xfId="0" applyNumberForma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166" fontId="5" fillId="2" borderId="0" xfId="0" applyNumberFormat="1" applyFont="1" applyFill="1" applyAlignment="1">
      <alignment horizontal="center" textRotation="90"/>
    </xf>
    <xf numFmtId="0" fontId="0" fillId="3" borderId="1" xfId="0" applyFill="1" applyBorder="1"/>
    <xf numFmtId="167" fontId="0" fillId="2" borderId="1" xfId="0" applyNumberFormat="1" applyFill="1" applyBorder="1"/>
    <xf numFmtId="164" fontId="0" fillId="2" borderId="1" xfId="0" applyNumberFormat="1" applyFill="1" applyBorder="1"/>
    <xf numFmtId="0" fontId="6" fillId="0" borderId="1" xfId="0" applyFont="1" applyBorder="1" applyAlignment="1">
      <alignment horizontal="center"/>
    </xf>
    <xf numFmtId="1" fontId="7" fillId="2" borderId="1" xfId="0" applyNumberFormat="1" applyFont="1" applyFill="1" applyBorder="1" applyAlignment="1">
      <alignment horizontal="center"/>
    </xf>
    <xf numFmtId="167" fontId="7" fillId="2" borderId="1" xfId="0" applyNumberFormat="1" applyFont="1" applyFill="1" applyBorder="1" applyAlignment="1">
      <alignment horizontal="center" textRotation="90"/>
    </xf>
  </cellXfs>
  <cellStyles count="1">
    <cellStyle name="Normal" xfId="0" builtinId="0"/>
  </cellStyles>
  <dxfs count="2"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8"/>
  <sheetViews>
    <sheetView workbookViewId="0" showGridLines="0">
      <pane xSplit="2" ySplit="6" topLeftCell="C7" activePane="bottomRight" state="frozen"/>
      <selection pane="bottomRight"/>
    </sheetView>
  </sheetViews>
  <sheetFormatPr defaultRowHeight="15" outlineLevelRow="0" outlineLevelCol="0" x14ac:dyDescent="55"/>
  <cols>
    <col min="1" max="1" width="12" customWidth="1"/>
    <col min="2" max="2" width="22" customWidth="1"/>
    <col min="3" max="3" width="16" customWidth="1"/>
    <col min="4" max="4" width="30" customWidth="1"/>
    <col min="5" max="5" width="14" customWidth="1"/>
    <col min="6" max="8" width="10" customWidth="1"/>
    <col min="9" max="9" width="16" customWidth="1"/>
    <col min="10" max="11" width="12" customWidth="1"/>
    <col min="12" max="12" width="10" customWidth="1"/>
    <col min="13" max="13" width="16" customWidth="1"/>
    <col min="14" max="14" width="24" customWidth="1"/>
  </cols>
  <sheetData>
    <row r="1" ht="26" customHeight="1" spans="1:14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30" customHeight="1" spans="1:14" x14ac:dyDescent="0.2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5" spans="1:14" x14ac:dyDescent="0.25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45" customHeight="1" spans="1:14" x14ac:dyDescent="0.25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  <c r="I6" s="5" t="s">
        <v>12</v>
      </c>
      <c r="J6" s="5" t="s">
        <v>13</v>
      </c>
      <c r="K6" s="5" t="s">
        <v>14</v>
      </c>
      <c r="L6" s="5" t="s">
        <v>15</v>
      </c>
      <c r="M6" s="5" t="s">
        <v>16</v>
      </c>
      <c r="N6" s="5" t="s">
        <v>17</v>
      </c>
    </row>
    <row r="7" spans="1:14" x14ac:dyDescent="0.25">
      <c r="A7" s="6"/>
      <c r="B7" s="6"/>
      <c r="C7" s="6"/>
      <c r="D7" s="6"/>
      <c r="E7" s="6"/>
      <c r="F7" s="6"/>
      <c r="G7" s="6"/>
      <c r="H7" s="7"/>
      <c r="I7" s="6"/>
      <c r="J7" s="8"/>
      <c r="K7" s="9">
        <f>IF(AND(ISNUMBER(J7),ISNUMBER(F7)),IF(G7="meses",EDATE(J7,F7),IF(G7="semanas",J7+7*F7,IF(G7="días",J7+F7,""))),"")</f>
      </c>
      <c r="L7" s="10">
        <f>IF(ISNUMBER(K7),K7-TODAY(),"")</f>
      </c>
      <c r="M7" s="11">
        <f>IF(ISNUMBER(L7),IF(L7&lt;0,"Vencida",IF(L7&lt;=7,"Vence en 7 días o menos","Programada")),"")</f>
      </c>
      <c r="N7" s="6"/>
    </row>
    <row r="8" spans="1:14" x14ac:dyDescent="0.25">
      <c r="A8" s="6"/>
      <c r="B8" s="6"/>
      <c r="C8" s="6"/>
      <c r="D8" s="6"/>
      <c r="E8" s="6"/>
      <c r="F8" s="6"/>
      <c r="G8" s="6"/>
      <c r="H8" s="7"/>
      <c r="I8" s="6"/>
      <c r="J8" s="8"/>
      <c r="K8" s="9">
        <f>IF(AND(ISNUMBER(J8),ISNUMBER(F8)),IF(G8="meses",EDATE(J8,F8),IF(G8="semanas",J8+7*F8,IF(G8="días",J8+F8,""))),"")</f>
      </c>
      <c r="L8" s="10">
        <f>IF(ISNUMBER(K8),K8-TODAY(),"")</f>
      </c>
      <c r="M8" s="11">
        <f>IF(ISNUMBER(L8),IF(L8&lt;0,"Vencida",IF(L8&lt;=7,"Vence en 7 días o menos","Programada")),"")</f>
      </c>
      <c r="N8" s="6"/>
    </row>
    <row r="9" spans="1:14" x14ac:dyDescent="0.25">
      <c r="A9" s="6"/>
      <c r="B9" s="6"/>
      <c r="C9" s="6"/>
      <c r="D9" s="6"/>
      <c r="E9" s="6"/>
      <c r="F9" s="6"/>
      <c r="G9" s="6"/>
      <c r="H9" s="7"/>
      <c r="I9" s="6"/>
      <c r="J9" s="8"/>
      <c r="K9" s="9">
        <f>IF(AND(ISNUMBER(J9),ISNUMBER(F9)),IF(G9="meses",EDATE(J9,F9),IF(G9="semanas",J9+7*F9,IF(G9="días",J9+F9,""))),"")</f>
      </c>
      <c r="L9" s="10">
        <f>IF(ISNUMBER(K9),K9-TODAY(),"")</f>
      </c>
      <c r="M9" s="11">
        <f>IF(ISNUMBER(L9),IF(L9&lt;0,"Vencida",IF(L9&lt;=7,"Vence en 7 días o menos","Programada")),"")</f>
      </c>
      <c r="N9" s="6"/>
    </row>
    <row r="10" spans="1:14" x14ac:dyDescent="0.25">
      <c r="A10" s="6"/>
      <c r="B10" s="6"/>
      <c r="C10" s="6"/>
      <c r="D10" s="6"/>
      <c r="E10" s="6"/>
      <c r="F10" s="6"/>
      <c r="G10" s="6"/>
      <c r="H10" s="7"/>
      <c r="I10" s="6"/>
      <c r="J10" s="8"/>
      <c r="K10" s="9">
        <f>IF(AND(ISNUMBER(J10),ISNUMBER(F10)),IF(G10="meses",EDATE(J10,F10),IF(G10="semanas",J10+7*F10,IF(G10="días",J10+F10,""))),"")</f>
      </c>
      <c r="L10" s="10">
        <f>IF(ISNUMBER(K10),K10-TODAY(),"")</f>
      </c>
      <c r="M10" s="11">
        <f>IF(ISNUMBER(L10),IF(L10&lt;0,"Vencida",IF(L10&lt;=7,"Vence en 7 días o menos","Programada")),"")</f>
      </c>
      <c r="N10" s="6"/>
    </row>
    <row r="11" spans="1:14" x14ac:dyDescent="0.25">
      <c r="A11" s="6"/>
      <c r="B11" s="6"/>
      <c r="C11" s="6"/>
      <c r="D11" s="6"/>
      <c r="E11" s="6"/>
      <c r="F11" s="6"/>
      <c r="G11" s="6"/>
      <c r="H11" s="7"/>
      <c r="I11" s="6"/>
      <c r="J11" s="8"/>
      <c r="K11" s="9">
        <f>IF(AND(ISNUMBER(J11),ISNUMBER(F11)),IF(G11="meses",EDATE(J11,F11),IF(G11="semanas",J11+7*F11,IF(G11="días",J11+F11,""))),"")</f>
      </c>
      <c r="L11" s="10">
        <f>IF(ISNUMBER(K11),K11-TODAY(),"")</f>
      </c>
      <c r="M11" s="11">
        <f>IF(ISNUMBER(L11),IF(L11&lt;0,"Vencida",IF(L11&lt;=7,"Vence en 7 días o menos","Programada")),"")</f>
      </c>
      <c r="N11" s="6"/>
    </row>
    <row r="12" spans="1:14" x14ac:dyDescent="0.25">
      <c r="A12" s="6"/>
      <c r="B12" s="6"/>
      <c r="C12" s="6"/>
      <c r="D12" s="6"/>
      <c r="E12" s="6"/>
      <c r="F12" s="6"/>
      <c r="G12" s="6"/>
      <c r="H12" s="7"/>
      <c r="I12" s="6"/>
      <c r="J12" s="8"/>
      <c r="K12" s="9">
        <f>IF(AND(ISNUMBER(J12),ISNUMBER(F12)),IF(G12="meses",EDATE(J12,F12),IF(G12="semanas",J12+7*F12,IF(G12="días",J12+F12,""))),"")</f>
      </c>
      <c r="L12" s="10">
        <f>IF(ISNUMBER(K12),K12-TODAY(),"")</f>
      </c>
      <c r="M12" s="11">
        <f>IF(ISNUMBER(L12),IF(L12&lt;0,"Vencida",IF(L12&lt;=7,"Vence en 7 días o menos","Programada")),"")</f>
      </c>
      <c r="N12" s="6"/>
    </row>
    <row r="13" spans="1:14" x14ac:dyDescent="0.25">
      <c r="A13" s="6"/>
      <c r="B13" s="6"/>
      <c r="C13" s="6"/>
      <c r="D13" s="6"/>
      <c r="E13" s="6"/>
      <c r="F13" s="6"/>
      <c r="G13" s="6"/>
      <c r="H13" s="7"/>
      <c r="I13" s="6"/>
      <c r="J13" s="8"/>
      <c r="K13" s="9">
        <f>IF(AND(ISNUMBER(J13),ISNUMBER(F13)),IF(G13="meses",EDATE(J13,F13),IF(G13="semanas",J13+7*F13,IF(G13="días",J13+F13,""))),"")</f>
      </c>
      <c r="L13" s="10">
        <f>IF(ISNUMBER(K13),K13-TODAY(),"")</f>
      </c>
      <c r="M13" s="11">
        <f>IF(ISNUMBER(L13),IF(L13&lt;0,"Vencida",IF(L13&lt;=7,"Vence en 7 días o menos","Programada")),"")</f>
      </c>
      <c r="N13" s="6"/>
    </row>
    <row r="14" spans="1:14" x14ac:dyDescent="0.25">
      <c r="A14" s="6"/>
      <c r="B14" s="6"/>
      <c r="C14" s="6"/>
      <c r="D14" s="6"/>
      <c r="E14" s="6"/>
      <c r="F14" s="6"/>
      <c r="G14" s="6"/>
      <c r="H14" s="7"/>
      <c r="I14" s="6"/>
      <c r="J14" s="8"/>
      <c r="K14" s="9">
        <f>IF(AND(ISNUMBER(J14),ISNUMBER(F14)),IF(G14="meses",EDATE(J14,F14),IF(G14="semanas",J14+7*F14,IF(G14="días",J14+F14,""))),"")</f>
      </c>
      <c r="L14" s="10">
        <f>IF(ISNUMBER(K14),K14-TODAY(),"")</f>
      </c>
      <c r="M14" s="11">
        <f>IF(ISNUMBER(L14),IF(L14&lt;0,"Vencida",IF(L14&lt;=7,"Vence en 7 días o menos","Programada")),"")</f>
      </c>
      <c r="N14" s="6"/>
    </row>
    <row r="15" spans="1:14" x14ac:dyDescent="0.25">
      <c r="A15" s="6"/>
      <c r="B15" s="6"/>
      <c r="C15" s="6"/>
      <c r="D15" s="6"/>
      <c r="E15" s="6"/>
      <c r="F15" s="6"/>
      <c r="G15" s="6"/>
      <c r="H15" s="7"/>
      <c r="I15" s="6"/>
      <c r="J15" s="8"/>
      <c r="K15" s="9">
        <f>IF(AND(ISNUMBER(J15),ISNUMBER(F15)),IF(G15="meses",EDATE(J15,F15),IF(G15="semanas",J15+7*F15,IF(G15="días",J15+F15,""))),"")</f>
      </c>
      <c r="L15" s="10">
        <f>IF(ISNUMBER(K15),K15-TODAY(),"")</f>
      </c>
      <c r="M15" s="11">
        <f>IF(ISNUMBER(L15),IF(L15&lt;0,"Vencida",IF(L15&lt;=7,"Vence en 7 días o menos","Programada")),"")</f>
      </c>
      <c r="N15" s="6"/>
    </row>
    <row r="16" spans="1:14" x14ac:dyDescent="0.25">
      <c r="A16" s="6"/>
      <c r="B16" s="6"/>
      <c r="C16" s="6"/>
      <c r="D16" s="6"/>
      <c r="E16" s="6"/>
      <c r="F16" s="6"/>
      <c r="G16" s="6"/>
      <c r="H16" s="7"/>
      <c r="I16" s="6"/>
      <c r="J16" s="8"/>
      <c r="K16" s="9">
        <f>IF(AND(ISNUMBER(J16),ISNUMBER(F16)),IF(G16="meses",EDATE(J16,F16),IF(G16="semanas",J16+7*F16,IF(G16="días",J16+F16,""))),"")</f>
      </c>
      <c r="L16" s="10">
        <f>IF(ISNUMBER(K16),K16-TODAY(),"")</f>
      </c>
      <c r="M16" s="11">
        <f>IF(ISNUMBER(L16),IF(L16&lt;0,"Vencida",IF(L16&lt;=7,"Vence en 7 días o menos","Programada")),"")</f>
      </c>
      <c r="N16" s="6"/>
    </row>
    <row r="17" spans="1:14" x14ac:dyDescent="0.25">
      <c r="A17" s="6"/>
      <c r="B17" s="6"/>
      <c r="C17" s="6"/>
      <c r="D17" s="6"/>
      <c r="E17" s="6"/>
      <c r="F17" s="6"/>
      <c r="G17" s="6"/>
      <c r="H17" s="7"/>
      <c r="I17" s="6"/>
      <c r="J17" s="8"/>
      <c r="K17" s="9">
        <f>IF(AND(ISNUMBER(J17),ISNUMBER(F17)),IF(G17="meses",EDATE(J17,F17),IF(G17="semanas",J17+7*F17,IF(G17="días",J17+F17,""))),"")</f>
      </c>
      <c r="L17" s="10">
        <f>IF(ISNUMBER(K17),K17-TODAY(),"")</f>
      </c>
      <c r="M17" s="11">
        <f>IF(ISNUMBER(L17),IF(L17&lt;0,"Vencida",IF(L17&lt;=7,"Vence en 7 días o menos","Programada")),"")</f>
      </c>
      <c r="N17" s="6"/>
    </row>
    <row r="18" spans="1:14" x14ac:dyDescent="0.25">
      <c r="A18" s="6"/>
      <c r="B18" s="6"/>
      <c r="C18" s="6"/>
      <c r="D18" s="6"/>
      <c r="E18" s="6"/>
      <c r="F18" s="6"/>
      <c r="G18" s="6"/>
      <c r="H18" s="7"/>
      <c r="I18" s="6"/>
      <c r="J18" s="8"/>
      <c r="K18" s="9">
        <f>IF(AND(ISNUMBER(J18),ISNUMBER(F18)),IF(G18="meses",EDATE(J18,F18),IF(G18="semanas",J18+7*F18,IF(G18="días",J18+F18,""))),"")</f>
      </c>
      <c r="L18" s="10">
        <f>IF(ISNUMBER(K18),K18-TODAY(),"")</f>
      </c>
      <c r="M18" s="11">
        <f>IF(ISNUMBER(L18),IF(L18&lt;0,"Vencida",IF(L18&lt;=7,"Vence en 7 días o menos","Programada")),"")</f>
      </c>
      <c r="N18" s="6"/>
    </row>
    <row r="19" spans="1:14" x14ac:dyDescent="0.25">
      <c r="A19" s="6"/>
      <c r="B19" s="6"/>
      <c r="C19" s="6"/>
      <c r="D19" s="6"/>
      <c r="E19" s="6"/>
      <c r="F19" s="6"/>
      <c r="G19" s="6"/>
      <c r="H19" s="7"/>
      <c r="I19" s="6"/>
      <c r="J19" s="8"/>
      <c r="K19" s="9">
        <f>IF(AND(ISNUMBER(J19),ISNUMBER(F19)),IF(G19="meses",EDATE(J19,F19),IF(G19="semanas",J19+7*F19,IF(G19="días",J19+F19,""))),"")</f>
      </c>
      <c r="L19" s="10">
        <f>IF(ISNUMBER(K19),K19-TODAY(),"")</f>
      </c>
      <c r="M19" s="11">
        <f>IF(ISNUMBER(L19),IF(L19&lt;0,"Vencida",IF(L19&lt;=7,"Vence en 7 días o menos","Programada")),"")</f>
      </c>
      <c r="N19" s="6"/>
    </row>
    <row r="20" spans="1:14" x14ac:dyDescent="0.25">
      <c r="A20" s="6"/>
      <c r="B20" s="6"/>
      <c r="C20" s="6"/>
      <c r="D20" s="6"/>
      <c r="E20" s="6"/>
      <c r="F20" s="6"/>
      <c r="G20" s="6"/>
      <c r="H20" s="7"/>
      <c r="I20" s="6"/>
      <c r="J20" s="8"/>
      <c r="K20" s="9">
        <f>IF(AND(ISNUMBER(J20),ISNUMBER(F20)),IF(G20="meses",EDATE(J20,F20),IF(G20="semanas",J20+7*F20,IF(G20="días",J20+F20,""))),"")</f>
      </c>
      <c r="L20" s="10">
        <f>IF(ISNUMBER(K20),K20-TODAY(),"")</f>
      </c>
      <c r="M20" s="11">
        <f>IF(ISNUMBER(L20),IF(L20&lt;0,"Vencida",IF(L20&lt;=7,"Vence en 7 días o menos","Programada")),"")</f>
      </c>
      <c r="N20" s="6"/>
    </row>
    <row r="21" spans="1:14" x14ac:dyDescent="0.25">
      <c r="A21" s="6"/>
      <c r="B21" s="6"/>
      <c r="C21" s="6"/>
      <c r="D21" s="6"/>
      <c r="E21" s="6"/>
      <c r="F21" s="6"/>
      <c r="G21" s="6"/>
      <c r="H21" s="7"/>
      <c r="I21" s="6"/>
      <c r="J21" s="8"/>
      <c r="K21" s="9">
        <f>IF(AND(ISNUMBER(J21),ISNUMBER(F21)),IF(G21="meses",EDATE(J21,F21),IF(G21="semanas",J21+7*F21,IF(G21="días",J21+F21,""))),"")</f>
      </c>
      <c r="L21" s="10">
        <f>IF(ISNUMBER(K21),K21-TODAY(),"")</f>
      </c>
      <c r="M21" s="11">
        <f>IF(ISNUMBER(L21),IF(L21&lt;0,"Vencida",IF(L21&lt;=7,"Vence en 7 días o menos","Programada")),"")</f>
      </c>
      <c r="N21" s="6"/>
    </row>
    <row r="22" spans="1:14" x14ac:dyDescent="0.25">
      <c r="A22" s="6"/>
      <c r="B22" s="6"/>
      <c r="C22" s="6"/>
      <c r="D22" s="6"/>
      <c r="E22" s="6"/>
      <c r="F22" s="6"/>
      <c r="G22" s="6"/>
      <c r="H22" s="7"/>
      <c r="I22" s="6"/>
      <c r="J22" s="8"/>
      <c r="K22" s="9">
        <f>IF(AND(ISNUMBER(J22),ISNUMBER(F22)),IF(G22="meses",EDATE(J22,F22),IF(G22="semanas",J22+7*F22,IF(G22="días",J22+F22,""))),"")</f>
      </c>
      <c r="L22" s="10">
        <f>IF(ISNUMBER(K22),K22-TODAY(),"")</f>
      </c>
      <c r="M22" s="11">
        <f>IF(ISNUMBER(L22),IF(L22&lt;0,"Vencida",IF(L22&lt;=7,"Vence en 7 días o menos","Programada")),"")</f>
      </c>
      <c r="N22" s="6"/>
    </row>
    <row r="23" spans="1:14" x14ac:dyDescent="0.25">
      <c r="A23" s="6"/>
      <c r="B23" s="6"/>
      <c r="C23" s="6"/>
      <c r="D23" s="6"/>
      <c r="E23" s="6"/>
      <c r="F23" s="6"/>
      <c r="G23" s="6"/>
      <c r="H23" s="7"/>
      <c r="I23" s="6"/>
      <c r="J23" s="8"/>
      <c r="K23" s="9">
        <f>IF(AND(ISNUMBER(J23),ISNUMBER(F23)),IF(G23="meses",EDATE(J23,F23),IF(G23="semanas",J23+7*F23,IF(G23="días",J23+F23,""))),"")</f>
      </c>
      <c r="L23" s="10">
        <f>IF(ISNUMBER(K23),K23-TODAY(),"")</f>
      </c>
      <c r="M23" s="11">
        <f>IF(ISNUMBER(L23),IF(L23&lt;0,"Vencida",IF(L23&lt;=7,"Vence en 7 días o menos","Programada")),"")</f>
      </c>
      <c r="N23" s="6"/>
    </row>
    <row r="24" spans="1:14" x14ac:dyDescent="0.25">
      <c r="A24" s="6"/>
      <c r="B24" s="6"/>
      <c r="C24" s="6"/>
      <c r="D24" s="6"/>
      <c r="E24" s="6"/>
      <c r="F24" s="6"/>
      <c r="G24" s="6"/>
      <c r="H24" s="7"/>
      <c r="I24" s="6"/>
      <c r="J24" s="8"/>
      <c r="K24" s="9">
        <f>IF(AND(ISNUMBER(J24),ISNUMBER(F24)),IF(G24="meses",EDATE(J24,F24),IF(G24="semanas",J24+7*F24,IF(G24="días",J24+F24,""))),"")</f>
      </c>
      <c r="L24" s="10">
        <f>IF(ISNUMBER(K24),K24-TODAY(),"")</f>
      </c>
      <c r="M24" s="11">
        <f>IF(ISNUMBER(L24),IF(L24&lt;0,"Vencida",IF(L24&lt;=7,"Vence en 7 días o menos","Programada")),"")</f>
      </c>
      <c r="N24" s="6"/>
    </row>
    <row r="25" spans="1:14" x14ac:dyDescent="0.25">
      <c r="A25" s="6"/>
      <c r="B25" s="6"/>
      <c r="C25" s="6"/>
      <c r="D25" s="6"/>
      <c r="E25" s="6"/>
      <c r="F25" s="6"/>
      <c r="G25" s="6"/>
      <c r="H25" s="7"/>
      <c r="I25" s="6"/>
      <c r="J25" s="8"/>
      <c r="K25" s="9">
        <f>IF(AND(ISNUMBER(J25),ISNUMBER(F25)),IF(G25="meses",EDATE(J25,F25),IF(G25="semanas",J25+7*F25,IF(G25="días",J25+F25,""))),"")</f>
      </c>
      <c r="L25" s="10">
        <f>IF(ISNUMBER(K25),K25-TODAY(),"")</f>
      </c>
      <c r="M25" s="11">
        <f>IF(ISNUMBER(L25),IF(L25&lt;0,"Vencida",IF(L25&lt;=7,"Vence en 7 días o menos","Programada")),"")</f>
      </c>
      <c r="N25" s="6"/>
    </row>
    <row r="26" spans="1:14" x14ac:dyDescent="0.25">
      <c r="A26" s="6"/>
      <c r="B26" s="6"/>
      <c r="C26" s="6"/>
      <c r="D26" s="6"/>
      <c r="E26" s="6"/>
      <c r="F26" s="6"/>
      <c r="G26" s="6"/>
      <c r="H26" s="7"/>
      <c r="I26" s="6"/>
      <c r="J26" s="8"/>
      <c r="K26" s="9">
        <f>IF(AND(ISNUMBER(J26),ISNUMBER(F26)),IF(G26="meses",EDATE(J26,F26),IF(G26="semanas",J26+7*F26,IF(G26="días",J26+F26,""))),"")</f>
      </c>
      <c r="L26" s="10">
        <f>IF(ISNUMBER(K26),K26-TODAY(),"")</f>
      </c>
      <c r="M26" s="11">
        <f>IF(ISNUMBER(L26),IF(L26&lt;0,"Vencida",IF(L26&lt;=7,"Vence en 7 días o menos","Programada")),"")</f>
      </c>
      <c r="N26" s="6"/>
    </row>
    <row r="27" spans="1:14" x14ac:dyDescent="0.25">
      <c r="A27" s="6"/>
      <c r="B27" s="6"/>
      <c r="C27" s="6"/>
      <c r="D27" s="6"/>
      <c r="E27" s="6"/>
      <c r="F27" s="6"/>
      <c r="G27" s="6"/>
      <c r="H27" s="7"/>
      <c r="I27" s="6"/>
      <c r="J27" s="8"/>
      <c r="K27" s="9">
        <f>IF(AND(ISNUMBER(J27),ISNUMBER(F27)),IF(G27="meses",EDATE(J27,F27),IF(G27="semanas",J27+7*F27,IF(G27="días",J27+F27,""))),"")</f>
      </c>
      <c r="L27" s="10">
        <f>IF(ISNUMBER(K27),K27-TODAY(),"")</f>
      </c>
      <c r="M27" s="11">
        <f>IF(ISNUMBER(L27),IF(L27&lt;0,"Vencida",IF(L27&lt;=7,"Vence en 7 días o menos","Programada")),"")</f>
      </c>
      <c r="N27" s="6"/>
    </row>
    <row r="28" spans="1:14" x14ac:dyDescent="0.25">
      <c r="A28" s="6"/>
      <c r="B28" s="6"/>
      <c r="C28" s="6"/>
      <c r="D28" s="6"/>
      <c r="E28" s="6"/>
      <c r="F28" s="6"/>
      <c r="G28" s="6"/>
      <c r="H28" s="7"/>
      <c r="I28" s="6"/>
      <c r="J28" s="8"/>
      <c r="K28" s="9">
        <f>IF(AND(ISNUMBER(J28),ISNUMBER(F28)),IF(G28="meses",EDATE(J28,F28),IF(G28="semanas",J28+7*F28,IF(G28="días",J28+F28,""))),"")</f>
      </c>
      <c r="L28" s="10">
        <f>IF(ISNUMBER(K28),K28-TODAY(),"")</f>
      </c>
      <c r="M28" s="11">
        <f>IF(ISNUMBER(L28),IF(L28&lt;0,"Vencida",IF(L28&lt;=7,"Vence en 7 días o menos","Programada")),"")</f>
      </c>
      <c r="N28" s="6"/>
    </row>
    <row r="29" spans="1:14" x14ac:dyDescent="0.25">
      <c r="A29" s="6"/>
      <c r="B29" s="6"/>
      <c r="C29" s="6"/>
      <c r="D29" s="6"/>
      <c r="E29" s="6"/>
      <c r="F29" s="6"/>
      <c r="G29" s="6"/>
      <c r="H29" s="7"/>
      <c r="I29" s="6"/>
      <c r="J29" s="8"/>
      <c r="K29" s="9">
        <f>IF(AND(ISNUMBER(J29),ISNUMBER(F29)),IF(G29="meses",EDATE(J29,F29),IF(G29="semanas",J29+7*F29,IF(G29="días",J29+F29,""))),"")</f>
      </c>
      <c r="L29" s="10">
        <f>IF(ISNUMBER(K29),K29-TODAY(),"")</f>
      </c>
      <c r="M29" s="11">
        <f>IF(ISNUMBER(L29),IF(L29&lt;0,"Vencida",IF(L29&lt;=7,"Vence en 7 días o menos","Programada")),"")</f>
      </c>
      <c r="N29" s="6"/>
    </row>
    <row r="30" spans="1:14" x14ac:dyDescent="0.25">
      <c r="A30" s="6"/>
      <c r="B30" s="6"/>
      <c r="C30" s="6"/>
      <c r="D30" s="6"/>
      <c r="E30" s="6"/>
      <c r="F30" s="6"/>
      <c r="G30" s="6"/>
      <c r="H30" s="7"/>
      <c r="I30" s="6"/>
      <c r="J30" s="8"/>
      <c r="K30" s="9">
        <f>IF(AND(ISNUMBER(J30),ISNUMBER(F30)),IF(G30="meses",EDATE(J30,F30),IF(G30="semanas",J30+7*F30,IF(G30="días",J30+F30,""))),"")</f>
      </c>
      <c r="L30" s="10">
        <f>IF(ISNUMBER(K30),K30-TODAY(),"")</f>
      </c>
      <c r="M30" s="11">
        <f>IF(ISNUMBER(L30),IF(L30&lt;0,"Vencida",IF(L30&lt;=7,"Vence en 7 días o menos","Programada")),"")</f>
      </c>
      <c r="N30" s="6"/>
    </row>
    <row r="31" spans="1:14" x14ac:dyDescent="0.25">
      <c r="A31" s="6"/>
      <c r="B31" s="6"/>
      <c r="C31" s="6"/>
      <c r="D31" s="6"/>
      <c r="E31" s="6"/>
      <c r="F31" s="6"/>
      <c r="G31" s="6"/>
      <c r="H31" s="7"/>
      <c r="I31" s="6"/>
      <c r="J31" s="8"/>
      <c r="K31" s="9">
        <f>IF(AND(ISNUMBER(J31),ISNUMBER(F31)),IF(G31="meses",EDATE(J31,F31),IF(G31="semanas",J31+7*F31,IF(G31="días",J31+F31,""))),"")</f>
      </c>
      <c r="L31" s="10">
        <f>IF(ISNUMBER(K31),K31-TODAY(),"")</f>
      </c>
      <c r="M31" s="11">
        <f>IF(ISNUMBER(L31),IF(L31&lt;0,"Vencida",IF(L31&lt;=7,"Vence en 7 días o menos","Programada")),"")</f>
      </c>
      <c r="N31" s="6"/>
    </row>
    <row r="32" spans="1:14" x14ac:dyDescent="0.25">
      <c r="A32" s="6"/>
      <c r="B32" s="6"/>
      <c r="C32" s="6"/>
      <c r="D32" s="6"/>
      <c r="E32" s="6"/>
      <c r="F32" s="6"/>
      <c r="G32" s="6"/>
      <c r="H32" s="7"/>
      <c r="I32" s="6"/>
      <c r="J32" s="8"/>
      <c r="K32" s="9">
        <f>IF(AND(ISNUMBER(J32),ISNUMBER(F32)),IF(G32="meses",EDATE(J32,F32),IF(G32="semanas",J32+7*F32,IF(G32="días",J32+F32,""))),"")</f>
      </c>
      <c r="L32" s="10">
        <f>IF(ISNUMBER(K32),K32-TODAY(),"")</f>
      </c>
      <c r="M32" s="11">
        <f>IF(ISNUMBER(L32),IF(L32&lt;0,"Vencida",IF(L32&lt;=7,"Vence en 7 días o menos","Programada")),"")</f>
      </c>
      <c r="N32" s="6"/>
    </row>
    <row r="33" spans="1:14" x14ac:dyDescent="0.25">
      <c r="A33" s="6"/>
      <c r="B33" s="6"/>
      <c r="C33" s="6"/>
      <c r="D33" s="6"/>
      <c r="E33" s="6"/>
      <c r="F33" s="6"/>
      <c r="G33" s="6"/>
      <c r="H33" s="7"/>
      <c r="I33" s="6"/>
      <c r="J33" s="8"/>
      <c r="K33" s="9">
        <f>IF(AND(ISNUMBER(J33),ISNUMBER(F33)),IF(G33="meses",EDATE(J33,F33),IF(G33="semanas",J33+7*F33,IF(G33="días",J33+F33,""))),"")</f>
      </c>
      <c r="L33" s="10">
        <f>IF(ISNUMBER(K33),K33-TODAY(),"")</f>
      </c>
      <c r="M33" s="11">
        <f>IF(ISNUMBER(L33),IF(L33&lt;0,"Vencida",IF(L33&lt;=7,"Vence en 7 días o menos","Programada")),"")</f>
      </c>
      <c r="N33" s="6"/>
    </row>
    <row r="34" spans="1:14" x14ac:dyDescent="0.25">
      <c r="A34" s="6"/>
      <c r="B34" s="6"/>
      <c r="C34" s="6"/>
      <c r="D34" s="6"/>
      <c r="E34" s="6"/>
      <c r="F34" s="6"/>
      <c r="G34" s="6"/>
      <c r="H34" s="7"/>
      <c r="I34" s="6"/>
      <c r="J34" s="8"/>
      <c r="K34" s="9">
        <f>IF(AND(ISNUMBER(J34),ISNUMBER(F34)),IF(G34="meses",EDATE(J34,F34),IF(G34="semanas",J34+7*F34,IF(G34="días",J34+F34,""))),"")</f>
      </c>
      <c r="L34" s="10">
        <f>IF(ISNUMBER(K34),K34-TODAY(),"")</f>
      </c>
      <c r="M34" s="11">
        <f>IF(ISNUMBER(L34),IF(L34&lt;0,"Vencida",IF(L34&lt;=7,"Vence en 7 días o menos","Programada")),"")</f>
      </c>
      <c r="N34" s="6"/>
    </row>
    <row r="35" spans="1:14" x14ac:dyDescent="0.25">
      <c r="A35" s="6"/>
      <c r="B35" s="6"/>
      <c r="C35" s="6"/>
      <c r="D35" s="6"/>
      <c r="E35" s="6"/>
      <c r="F35" s="6"/>
      <c r="G35" s="6"/>
      <c r="H35" s="7"/>
      <c r="I35" s="6"/>
      <c r="J35" s="8"/>
      <c r="K35" s="9">
        <f>IF(AND(ISNUMBER(J35),ISNUMBER(F35)),IF(G35="meses",EDATE(J35,F35),IF(G35="semanas",J35+7*F35,IF(G35="días",J35+F35,""))),"")</f>
      </c>
      <c r="L35" s="10">
        <f>IF(ISNUMBER(K35),K35-TODAY(),"")</f>
      </c>
      <c r="M35" s="11">
        <f>IF(ISNUMBER(L35),IF(L35&lt;0,"Vencida",IF(L35&lt;=7,"Vence en 7 días o menos","Programada")),"")</f>
      </c>
      <c r="N35" s="6"/>
    </row>
    <row r="36" spans="1:14" x14ac:dyDescent="0.25">
      <c r="A36" s="6"/>
      <c r="B36" s="6"/>
      <c r="C36" s="6"/>
      <c r="D36" s="6"/>
      <c r="E36" s="6"/>
      <c r="F36" s="6"/>
      <c r="G36" s="6"/>
      <c r="H36" s="7"/>
      <c r="I36" s="6"/>
      <c r="J36" s="8"/>
      <c r="K36" s="9">
        <f>IF(AND(ISNUMBER(J36),ISNUMBER(F36)),IF(G36="meses",EDATE(J36,F36),IF(G36="semanas",J36+7*F36,IF(G36="días",J36+F36,""))),"")</f>
      </c>
      <c r="L36" s="10">
        <f>IF(ISNUMBER(K36),K36-TODAY(),"")</f>
      </c>
      <c r="M36" s="11">
        <f>IF(ISNUMBER(L36),IF(L36&lt;0,"Vencida",IF(L36&lt;=7,"Vence en 7 días o menos","Programada")),"")</f>
      </c>
      <c r="N36" s="6"/>
    </row>
    <row r="37" spans="1:14" x14ac:dyDescent="0.25">
      <c r="A37" s="6"/>
      <c r="B37" s="6"/>
      <c r="C37" s="6"/>
      <c r="D37" s="6"/>
      <c r="E37" s="6"/>
      <c r="F37" s="6"/>
      <c r="G37" s="6"/>
      <c r="H37" s="7"/>
      <c r="I37" s="6"/>
      <c r="J37" s="8"/>
      <c r="K37" s="9">
        <f>IF(AND(ISNUMBER(J37),ISNUMBER(F37)),IF(G37="meses",EDATE(J37,F37),IF(G37="semanas",J37+7*F37,IF(G37="días",J37+F37,""))),"")</f>
      </c>
      <c r="L37" s="10">
        <f>IF(ISNUMBER(K37),K37-TODAY(),"")</f>
      </c>
      <c r="M37" s="11">
        <f>IF(ISNUMBER(L37),IF(L37&lt;0,"Vencida",IF(L37&lt;=7,"Vence en 7 días o menos","Programada")),"")</f>
      </c>
      <c r="N37" s="6"/>
    </row>
    <row r="38" spans="1:14" x14ac:dyDescent="0.25">
      <c r="A38" s="6"/>
      <c r="B38" s="6"/>
      <c r="C38" s="6"/>
      <c r="D38" s="6"/>
      <c r="E38" s="6"/>
      <c r="F38" s="6"/>
      <c r="G38" s="6"/>
      <c r="H38" s="7"/>
      <c r="I38" s="6"/>
      <c r="J38" s="8"/>
      <c r="K38" s="9">
        <f>IF(AND(ISNUMBER(J38),ISNUMBER(F38)),IF(G38="meses",EDATE(J38,F38),IF(G38="semanas",J38+7*F38,IF(G38="días",J38+F38,""))),"")</f>
      </c>
      <c r="L38" s="10">
        <f>IF(ISNUMBER(K38),K38-TODAY(),"")</f>
      </c>
      <c r="M38" s="11">
        <f>IF(ISNUMBER(L38),IF(L38&lt;0,"Vencida",IF(L38&lt;=7,"Vence en 7 días o menos","Programada")),"")</f>
      </c>
      <c r="N38" s="6"/>
    </row>
    <row r="39" spans="1:14" x14ac:dyDescent="0.25">
      <c r="A39" s="6"/>
      <c r="B39" s="6"/>
      <c r="C39" s="6"/>
      <c r="D39" s="6"/>
      <c r="E39" s="6"/>
      <c r="F39" s="6"/>
      <c r="G39" s="6"/>
      <c r="H39" s="7"/>
      <c r="I39" s="6"/>
      <c r="J39" s="8"/>
      <c r="K39" s="9">
        <f>IF(AND(ISNUMBER(J39),ISNUMBER(F39)),IF(G39="meses",EDATE(J39,F39),IF(G39="semanas",J39+7*F39,IF(G39="días",J39+F39,""))),"")</f>
      </c>
      <c r="L39" s="10">
        <f>IF(ISNUMBER(K39),K39-TODAY(),"")</f>
      </c>
      <c r="M39" s="11">
        <f>IF(ISNUMBER(L39),IF(L39&lt;0,"Vencida",IF(L39&lt;=7,"Vence en 7 días o menos","Programada")),"")</f>
      </c>
      <c r="N39" s="6"/>
    </row>
    <row r="40" spans="1:14" x14ac:dyDescent="0.25">
      <c r="A40" s="6"/>
      <c r="B40" s="6"/>
      <c r="C40" s="6"/>
      <c r="D40" s="6"/>
      <c r="E40" s="6"/>
      <c r="F40" s="6"/>
      <c r="G40" s="6"/>
      <c r="H40" s="7"/>
      <c r="I40" s="6"/>
      <c r="J40" s="8"/>
      <c r="K40" s="9">
        <f>IF(AND(ISNUMBER(J40),ISNUMBER(F40)),IF(G40="meses",EDATE(J40,F40),IF(G40="semanas",J40+7*F40,IF(G40="días",J40+F40,""))),"")</f>
      </c>
      <c r="L40" s="10">
        <f>IF(ISNUMBER(K40),K40-TODAY(),"")</f>
      </c>
      <c r="M40" s="11">
        <f>IF(ISNUMBER(L40),IF(L40&lt;0,"Vencida",IF(L40&lt;=7,"Vence en 7 días o menos","Programada")),"")</f>
      </c>
      <c r="N40" s="6"/>
    </row>
    <row r="41" spans="1:14" x14ac:dyDescent="0.25">
      <c r="A41" s="6"/>
      <c r="B41" s="6"/>
      <c r="C41" s="6"/>
      <c r="D41" s="6"/>
      <c r="E41" s="6"/>
      <c r="F41" s="6"/>
      <c r="G41" s="6"/>
      <c r="H41" s="7"/>
      <c r="I41" s="6"/>
      <c r="J41" s="8"/>
      <c r="K41" s="9">
        <f>IF(AND(ISNUMBER(J41),ISNUMBER(F41)),IF(G41="meses",EDATE(J41,F41),IF(G41="semanas",J41+7*F41,IF(G41="días",J41+F41,""))),"")</f>
      </c>
      <c r="L41" s="10">
        <f>IF(ISNUMBER(K41),K41-TODAY(),"")</f>
      </c>
      <c r="M41" s="11">
        <f>IF(ISNUMBER(L41),IF(L41&lt;0,"Vencida",IF(L41&lt;=7,"Vence en 7 días o menos","Programada")),"")</f>
      </c>
      <c r="N41" s="6"/>
    </row>
    <row r="42" spans="1:14" x14ac:dyDescent="0.25">
      <c r="A42" s="6"/>
      <c r="B42" s="6"/>
      <c r="C42" s="6"/>
      <c r="D42" s="6"/>
      <c r="E42" s="6"/>
      <c r="F42" s="6"/>
      <c r="G42" s="6"/>
      <c r="H42" s="7"/>
      <c r="I42" s="6"/>
      <c r="J42" s="8"/>
      <c r="K42" s="9">
        <f>IF(AND(ISNUMBER(J42),ISNUMBER(F42)),IF(G42="meses",EDATE(J42,F42),IF(G42="semanas",J42+7*F42,IF(G42="días",J42+F42,""))),"")</f>
      </c>
      <c r="L42" s="10">
        <f>IF(ISNUMBER(K42),K42-TODAY(),"")</f>
      </c>
      <c r="M42" s="11">
        <f>IF(ISNUMBER(L42),IF(L42&lt;0,"Vencida",IF(L42&lt;=7,"Vence en 7 días o menos","Programada")),"")</f>
      </c>
      <c r="N42" s="6"/>
    </row>
    <row r="43" spans="1:14" x14ac:dyDescent="0.25">
      <c r="A43" s="6"/>
      <c r="B43" s="6"/>
      <c r="C43" s="6"/>
      <c r="D43" s="6"/>
      <c r="E43" s="6"/>
      <c r="F43" s="6"/>
      <c r="G43" s="6"/>
      <c r="H43" s="7"/>
      <c r="I43" s="6"/>
      <c r="J43" s="8"/>
      <c r="K43" s="9">
        <f>IF(AND(ISNUMBER(J43),ISNUMBER(F43)),IF(G43="meses",EDATE(J43,F43),IF(G43="semanas",J43+7*F43,IF(G43="días",J43+F43,""))),"")</f>
      </c>
      <c r="L43" s="10">
        <f>IF(ISNUMBER(K43),K43-TODAY(),"")</f>
      </c>
      <c r="M43" s="11">
        <f>IF(ISNUMBER(L43),IF(L43&lt;0,"Vencida",IF(L43&lt;=7,"Vence en 7 días o menos","Programada")),"")</f>
      </c>
      <c r="N43" s="6"/>
    </row>
    <row r="44" spans="1:14" x14ac:dyDescent="0.25">
      <c r="A44" s="6"/>
      <c r="B44" s="6"/>
      <c r="C44" s="6"/>
      <c r="D44" s="6"/>
      <c r="E44" s="6"/>
      <c r="F44" s="6"/>
      <c r="G44" s="6"/>
      <c r="H44" s="7"/>
      <c r="I44" s="6"/>
      <c r="J44" s="8"/>
      <c r="K44" s="9">
        <f>IF(AND(ISNUMBER(J44),ISNUMBER(F44)),IF(G44="meses",EDATE(J44,F44),IF(G44="semanas",J44+7*F44,IF(G44="días",J44+F44,""))),"")</f>
      </c>
      <c r="L44" s="10">
        <f>IF(ISNUMBER(K44),K44-TODAY(),"")</f>
      </c>
      <c r="M44" s="11">
        <f>IF(ISNUMBER(L44),IF(L44&lt;0,"Vencida",IF(L44&lt;=7,"Vence en 7 días o menos","Programada")),"")</f>
      </c>
      <c r="N44" s="6"/>
    </row>
    <row r="45" spans="1:14" x14ac:dyDescent="0.25">
      <c r="A45" s="6"/>
      <c r="B45" s="6"/>
      <c r="C45" s="6"/>
      <c r="D45" s="6"/>
      <c r="E45" s="6"/>
      <c r="F45" s="6"/>
      <c r="G45" s="6"/>
      <c r="H45" s="7"/>
      <c r="I45" s="6"/>
      <c r="J45" s="8"/>
      <c r="K45" s="9">
        <f>IF(AND(ISNUMBER(J45),ISNUMBER(F45)),IF(G45="meses",EDATE(J45,F45),IF(G45="semanas",J45+7*F45,IF(G45="días",J45+F45,""))),"")</f>
      </c>
      <c r="L45" s="10">
        <f>IF(ISNUMBER(K45),K45-TODAY(),"")</f>
      </c>
      <c r="M45" s="11">
        <f>IF(ISNUMBER(L45),IF(L45&lt;0,"Vencida",IF(L45&lt;=7,"Vence en 7 días o menos","Programada")),"")</f>
      </c>
      <c r="N45" s="6"/>
    </row>
    <row r="46" spans="1:14" x14ac:dyDescent="0.25">
      <c r="A46" s="6"/>
      <c r="B46" s="6"/>
      <c r="C46" s="6"/>
      <c r="D46" s="6"/>
      <c r="E46" s="6"/>
      <c r="F46" s="6"/>
      <c r="G46" s="6"/>
      <c r="H46" s="7"/>
      <c r="I46" s="6"/>
      <c r="J46" s="8"/>
      <c r="K46" s="9">
        <f>IF(AND(ISNUMBER(J46),ISNUMBER(F46)),IF(G46="meses",EDATE(J46,F46),IF(G46="semanas",J46+7*F46,IF(G46="días",J46+F46,""))),"")</f>
      </c>
      <c r="L46" s="10">
        <f>IF(ISNUMBER(K46),K46-TODAY(),"")</f>
      </c>
      <c r="M46" s="11">
        <f>IF(ISNUMBER(L46),IF(L46&lt;0,"Vencida",IF(L46&lt;=7,"Vence en 7 días o menos","Programada")),"")</f>
      </c>
      <c r="N46" s="6"/>
    </row>
    <row r="47" spans="1:14" x14ac:dyDescent="0.25">
      <c r="A47" s="6"/>
      <c r="B47" s="6"/>
      <c r="C47" s="6"/>
      <c r="D47" s="6"/>
      <c r="E47" s="6"/>
      <c r="F47" s="6"/>
      <c r="G47" s="6"/>
      <c r="H47" s="7"/>
      <c r="I47" s="6"/>
      <c r="J47" s="8"/>
      <c r="K47" s="9">
        <f>IF(AND(ISNUMBER(J47),ISNUMBER(F47)),IF(G47="meses",EDATE(J47,F47),IF(G47="semanas",J47+7*F47,IF(G47="días",J47+F47,""))),"")</f>
      </c>
      <c r="L47" s="10">
        <f>IF(ISNUMBER(K47),K47-TODAY(),"")</f>
      </c>
      <c r="M47" s="11">
        <f>IF(ISNUMBER(L47),IF(L47&lt;0,"Vencida",IF(L47&lt;=7,"Vence en 7 días o menos","Programada")),"")</f>
      </c>
      <c r="N47" s="6"/>
    </row>
    <row r="48" spans="1:14" x14ac:dyDescent="0.25">
      <c r="A48" s="6"/>
      <c r="B48" s="6"/>
      <c r="C48" s="6"/>
      <c r="D48" s="6"/>
      <c r="E48" s="6"/>
      <c r="F48" s="6"/>
      <c r="G48" s="6"/>
      <c r="H48" s="7"/>
      <c r="I48" s="6"/>
      <c r="J48" s="8"/>
      <c r="K48" s="9">
        <f>IF(AND(ISNUMBER(J48),ISNUMBER(F48)),IF(G48="meses",EDATE(J48,F48),IF(G48="semanas",J48+7*F48,IF(G48="días",J48+F48,""))),"")</f>
      </c>
      <c r="L48" s="10">
        <f>IF(ISNUMBER(K48),K48-TODAY(),"")</f>
      </c>
      <c r="M48" s="11">
        <f>IF(ISNUMBER(L48),IF(L48&lt;0,"Vencida",IF(L48&lt;=7,"Vence en 7 días o menos","Programada")),"")</f>
      </c>
      <c r="N48" s="6"/>
    </row>
    <row r="49" spans="1:14" x14ac:dyDescent="0.25">
      <c r="A49" s="6"/>
      <c r="B49" s="6"/>
      <c r="C49" s="6"/>
      <c r="D49" s="6"/>
      <c r="E49" s="6"/>
      <c r="F49" s="6"/>
      <c r="G49" s="6"/>
      <c r="H49" s="7"/>
      <c r="I49" s="6"/>
      <c r="J49" s="8"/>
      <c r="K49" s="9">
        <f>IF(AND(ISNUMBER(J49),ISNUMBER(F49)),IF(G49="meses",EDATE(J49,F49),IF(G49="semanas",J49+7*F49,IF(G49="días",J49+F49,""))),"")</f>
      </c>
      <c r="L49" s="10">
        <f>IF(ISNUMBER(K49),K49-TODAY(),"")</f>
      </c>
      <c r="M49" s="11">
        <f>IF(ISNUMBER(L49),IF(L49&lt;0,"Vencida",IF(L49&lt;=7,"Vence en 7 días o menos","Programada")),"")</f>
      </c>
      <c r="N49" s="6"/>
    </row>
    <row r="50" spans="1:14" x14ac:dyDescent="0.25">
      <c r="A50" s="6"/>
      <c r="B50" s="6"/>
      <c r="C50" s="6"/>
      <c r="D50" s="6"/>
      <c r="E50" s="6"/>
      <c r="F50" s="6"/>
      <c r="G50" s="6"/>
      <c r="H50" s="7"/>
      <c r="I50" s="6"/>
      <c r="J50" s="8"/>
      <c r="K50" s="9">
        <f>IF(AND(ISNUMBER(J50),ISNUMBER(F50)),IF(G50="meses",EDATE(J50,F50),IF(G50="semanas",J50+7*F50,IF(G50="días",J50+F50,""))),"")</f>
      </c>
      <c r="L50" s="10">
        <f>IF(ISNUMBER(K50),K50-TODAY(),"")</f>
      </c>
      <c r="M50" s="11">
        <f>IF(ISNUMBER(L50),IF(L50&lt;0,"Vencida",IF(L50&lt;=7,"Vence en 7 días o menos","Programada")),"")</f>
      </c>
      <c r="N50" s="6"/>
    </row>
    <row r="51" spans="1:14" x14ac:dyDescent="0.25">
      <c r="A51" s="6"/>
      <c r="B51" s="6"/>
      <c r="C51" s="6"/>
      <c r="D51" s="6"/>
      <c r="E51" s="6"/>
      <c r="F51" s="6"/>
      <c r="G51" s="6"/>
      <c r="H51" s="7"/>
      <c r="I51" s="6"/>
      <c r="J51" s="8"/>
      <c r="K51" s="9">
        <f>IF(AND(ISNUMBER(J51),ISNUMBER(F51)),IF(G51="meses",EDATE(J51,F51),IF(G51="semanas",J51+7*F51,IF(G51="días",J51+F51,""))),"")</f>
      </c>
      <c r="L51" s="10">
        <f>IF(ISNUMBER(K51),K51-TODAY(),"")</f>
      </c>
      <c r="M51" s="11">
        <f>IF(ISNUMBER(L51),IF(L51&lt;0,"Vencida",IF(L51&lt;=7,"Vence en 7 días o menos","Programada")),"")</f>
      </c>
      <c r="N51" s="6"/>
    </row>
    <row r="52" spans="1:14" x14ac:dyDescent="0.25">
      <c r="A52" s="6"/>
      <c r="B52" s="6"/>
      <c r="C52" s="6"/>
      <c r="D52" s="6"/>
      <c r="E52" s="6"/>
      <c r="F52" s="6"/>
      <c r="G52" s="6"/>
      <c r="H52" s="7"/>
      <c r="I52" s="6"/>
      <c r="J52" s="8"/>
      <c r="K52" s="9">
        <f>IF(AND(ISNUMBER(J52),ISNUMBER(F52)),IF(G52="meses",EDATE(J52,F52),IF(G52="semanas",J52+7*F52,IF(G52="días",J52+F52,""))),"")</f>
      </c>
      <c r="L52" s="10">
        <f>IF(ISNUMBER(K52),K52-TODAY(),"")</f>
      </c>
      <c r="M52" s="11">
        <f>IF(ISNUMBER(L52),IF(L52&lt;0,"Vencida",IF(L52&lt;=7,"Vence en 7 días o menos","Programada")),"")</f>
      </c>
      <c r="N52" s="6"/>
    </row>
    <row r="53" spans="1:14" x14ac:dyDescent="0.25">
      <c r="A53" s="6"/>
      <c r="B53" s="6"/>
      <c r="C53" s="6"/>
      <c r="D53" s="6"/>
      <c r="E53" s="6"/>
      <c r="F53" s="6"/>
      <c r="G53" s="6"/>
      <c r="H53" s="7"/>
      <c r="I53" s="6"/>
      <c r="J53" s="8"/>
      <c r="K53" s="9">
        <f>IF(AND(ISNUMBER(J53),ISNUMBER(F53)),IF(G53="meses",EDATE(J53,F53),IF(G53="semanas",J53+7*F53,IF(G53="días",J53+F53,""))),"")</f>
      </c>
      <c r="L53" s="10">
        <f>IF(ISNUMBER(K53),K53-TODAY(),"")</f>
      </c>
      <c r="M53" s="11">
        <f>IF(ISNUMBER(L53),IF(L53&lt;0,"Vencida",IF(L53&lt;=7,"Vence en 7 días o menos","Programada")),"")</f>
      </c>
      <c r="N53" s="6"/>
    </row>
    <row r="54" spans="1:14" x14ac:dyDescent="0.25">
      <c r="A54" s="6"/>
      <c r="B54" s="6"/>
      <c r="C54" s="6"/>
      <c r="D54" s="6"/>
      <c r="E54" s="6"/>
      <c r="F54" s="6"/>
      <c r="G54" s="6"/>
      <c r="H54" s="7"/>
      <c r="I54" s="6"/>
      <c r="J54" s="8"/>
      <c r="K54" s="9">
        <f>IF(AND(ISNUMBER(J54),ISNUMBER(F54)),IF(G54="meses",EDATE(J54,F54),IF(G54="semanas",J54+7*F54,IF(G54="días",J54+F54,""))),"")</f>
      </c>
      <c r="L54" s="10">
        <f>IF(ISNUMBER(K54),K54-TODAY(),"")</f>
      </c>
      <c r="M54" s="11">
        <f>IF(ISNUMBER(L54),IF(L54&lt;0,"Vencida",IF(L54&lt;=7,"Vence en 7 días o menos","Programada")),"")</f>
      </c>
      <c r="N54" s="6"/>
    </row>
    <row r="55" spans="1:14" x14ac:dyDescent="0.25">
      <c r="A55" s="6"/>
      <c r="B55" s="6"/>
      <c r="C55" s="6"/>
      <c r="D55" s="6"/>
      <c r="E55" s="6"/>
      <c r="F55" s="6"/>
      <c r="G55" s="6"/>
      <c r="H55" s="7"/>
      <c r="I55" s="6"/>
      <c r="J55" s="8"/>
      <c r="K55" s="9">
        <f>IF(AND(ISNUMBER(J55),ISNUMBER(F55)),IF(G55="meses",EDATE(J55,F55),IF(G55="semanas",J55+7*F55,IF(G55="días",J55+F55,""))),"")</f>
      </c>
      <c r="L55" s="10">
        <f>IF(ISNUMBER(K55),K55-TODAY(),"")</f>
      </c>
      <c r="M55" s="11">
        <f>IF(ISNUMBER(L55),IF(L55&lt;0,"Vencida",IF(L55&lt;=7,"Vence en 7 días o menos","Programada")),"")</f>
      </c>
      <c r="N55" s="6"/>
    </row>
    <row r="56" spans="1:14" x14ac:dyDescent="0.25">
      <c r="A56" s="6"/>
      <c r="B56" s="6"/>
      <c r="C56" s="6"/>
      <c r="D56" s="6"/>
      <c r="E56" s="6"/>
      <c r="F56" s="6"/>
      <c r="G56" s="6"/>
      <c r="H56" s="7"/>
      <c r="I56" s="6"/>
      <c r="J56" s="8"/>
      <c r="K56" s="9">
        <f>IF(AND(ISNUMBER(J56),ISNUMBER(F56)),IF(G56="meses",EDATE(J56,F56),IF(G56="semanas",J56+7*F56,IF(G56="días",J56+F56,""))),"")</f>
      </c>
      <c r="L56" s="10">
        <f>IF(ISNUMBER(K56),K56-TODAY(),"")</f>
      </c>
      <c r="M56" s="11">
        <f>IF(ISNUMBER(L56),IF(L56&lt;0,"Vencida",IF(L56&lt;=7,"Vence en 7 días o menos","Programada")),"")</f>
      </c>
      <c r="N56" s="6"/>
    </row>
    <row r="57" spans="1:14" x14ac:dyDescent="0.25">
      <c r="A57" s="6"/>
      <c r="B57" s="6"/>
      <c r="C57" s="6"/>
      <c r="D57" s="6"/>
      <c r="E57" s="6"/>
      <c r="F57" s="6"/>
      <c r="G57" s="6"/>
      <c r="H57" s="7"/>
      <c r="I57" s="6"/>
      <c r="J57" s="8"/>
      <c r="K57" s="9">
        <f>IF(AND(ISNUMBER(J57),ISNUMBER(F57)),IF(G57="meses",EDATE(J57,F57),IF(G57="semanas",J57+7*F57,IF(G57="días",J57+F57,""))),"")</f>
      </c>
      <c r="L57" s="10">
        <f>IF(ISNUMBER(K57),K57-TODAY(),"")</f>
      </c>
      <c r="M57" s="11">
        <f>IF(ISNUMBER(L57),IF(L57&lt;0,"Vencida",IF(L57&lt;=7,"Vence en 7 días o menos","Programada")),"")</f>
      </c>
      <c r="N57" s="6"/>
    </row>
    <row r="58" spans="1:14" x14ac:dyDescent="0.25">
      <c r="A58" s="6"/>
      <c r="B58" s="6"/>
      <c r="C58" s="6"/>
      <c r="D58" s="6"/>
      <c r="E58" s="6"/>
      <c r="F58" s="6"/>
      <c r="G58" s="6"/>
      <c r="H58" s="7"/>
      <c r="I58" s="6"/>
      <c r="J58" s="8"/>
      <c r="K58" s="9">
        <f>IF(AND(ISNUMBER(J58),ISNUMBER(F58)),IF(G58="meses",EDATE(J58,F58),IF(G58="semanas",J58+7*F58,IF(G58="días",J58+F58,""))),"")</f>
      </c>
      <c r="L58" s="10">
        <f>IF(ISNUMBER(K58),K58-TODAY(),"")</f>
      </c>
      <c r="M58" s="11">
        <f>IF(ISNUMBER(L58),IF(L58&lt;0,"Vencida",IF(L58&lt;=7,"Vence en 7 días o menos","Programada")),"")</f>
      </c>
      <c r="N58" s="6"/>
    </row>
    <row r="59" spans="1:14" x14ac:dyDescent="0.25">
      <c r="A59" s="6"/>
      <c r="B59" s="6"/>
      <c r="C59" s="6"/>
      <c r="D59" s="6"/>
      <c r="E59" s="6"/>
      <c r="F59" s="6"/>
      <c r="G59" s="6"/>
      <c r="H59" s="7"/>
      <c r="I59" s="6"/>
      <c r="J59" s="8"/>
      <c r="K59" s="9">
        <f>IF(AND(ISNUMBER(J59),ISNUMBER(F59)),IF(G59="meses",EDATE(J59,F59),IF(G59="semanas",J59+7*F59,IF(G59="días",J59+F59,""))),"")</f>
      </c>
      <c r="L59" s="10">
        <f>IF(ISNUMBER(K59),K59-TODAY(),"")</f>
      </c>
      <c r="M59" s="11">
        <f>IF(ISNUMBER(L59),IF(L59&lt;0,"Vencida",IF(L59&lt;=7,"Vence en 7 días o menos","Programada")),"")</f>
      </c>
      <c r="N59" s="6"/>
    </row>
    <row r="60" spans="1:14" x14ac:dyDescent="0.25">
      <c r="A60" s="6"/>
      <c r="B60" s="6"/>
      <c r="C60" s="6"/>
      <c r="D60" s="6"/>
      <c r="E60" s="6"/>
      <c r="F60" s="6"/>
      <c r="G60" s="6"/>
      <c r="H60" s="7"/>
      <c r="I60" s="6"/>
      <c r="J60" s="8"/>
      <c r="K60" s="9">
        <f>IF(AND(ISNUMBER(J60),ISNUMBER(F60)),IF(G60="meses",EDATE(J60,F60),IF(G60="semanas",J60+7*F60,IF(G60="días",J60+F60,""))),"")</f>
      </c>
      <c r="L60" s="10">
        <f>IF(ISNUMBER(K60),K60-TODAY(),"")</f>
      </c>
      <c r="M60" s="11">
        <f>IF(ISNUMBER(L60),IF(L60&lt;0,"Vencida",IF(L60&lt;=7,"Vence en 7 días o menos","Programada")),"")</f>
      </c>
      <c r="N60" s="6"/>
    </row>
    <row r="61" spans="1:14" x14ac:dyDescent="0.25">
      <c r="A61" s="6"/>
      <c r="B61" s="6"/>
      <c r="C61" s="6"/>
      <c r="D61" s="6"/>
      <c r="E61" s="6"/>
      <c r="F61" s="6"/>
      <c r="G61" s="6"/>
      <c r="H61" s="7"/>
      <c r="I61" s="6"/>
      <c r="J61" s="8"/>
      <c r="K61" s="9">
        <f>IF(AND(ISNUMBER(J61),ISNUMBER(F61)),IF(G61="meses",EDATE(J61,F61),IF(G61="semanas",J61+7*F61,IF(G61="días",J61+F61,""))),"")</f>
      </c>
      <c r="L61" s="10">
        <f>IF(ISNUMBER(K61),K61-TODAY(),"")</f>
      </c>
      <c r="M61" s="11">
        <f>IF(ISNUMBER(L61),IF(L61&lt;0,"Vencida",IF(L61&lt;=7,"Vence en 7 días o menos","Programada")),"")</f>
      </c>
      <c r="N61" s="6"/>
    </row>
    <row r="62" spans="1:14" x14ac:dyDescent="0.25">
      <c r="A62" s="6"/>
      <c r="B62" s="6"/>
      <c r="C62" s="6"/>
      <c r="D62" s="6"/>
      <c r="E62" s="6"/>
      <c r="F62" s="6"/>
      <c r="G62" s="6"/>
      <c r="H62" s="7"/>
      <c r="I62" s="6"/>
      <c r="J62" s="8"/>
      <c r="K62" s="9">
        <f>IF(AND(ISNUMBER(J62),ISNUMBER(F62)),IF(G62="meses",EDATE(J62,F62),IF(G62="semanas",J62+7*F62,IF(G62="días",J62+F62,""))),"")</f>
      </c>
      <c r="L62" s="10">
        <f>IF(ISNUMBER(K62),K62-TODAY(),"")</f>
      </c>
      <c r="M62" s="11">
        <f>IF(ISNUMBER(L62),IF(L62&lt;0,"Vencida",IF(L62&lt;=7,"Vence en 7 días o menos","Programada")),"")</f>
      </c>
      <c r="N62" s="6"/>
    </row>
    <row r="63" spans="1:14" x14ac:dyDescent="0.25">
      <c r="A63" s="6"/>
      <c r="B63" s="6"/>
      <c r="C63" s="6"/>
      <c r="D63" s="6"/>
      <c r="E63" s="6"/>
      <c r="F63" s="6"/>
      <c r="G63" s="6"/>
      <c r="H63" s="7"/>
      <c r="I63" s="6"/>
      <c r="J63" s="8"/>
      <c r="K63" s="9">
        <f>IF(AND(ISNUMBER(J63),ISNUMBER(F63)),IF(G63="meses",EDATE(J63,F63),IF(G63="semanas",J63+7*F63,IF(G63="días",J63+F63,""))),"")</f>
      </c>
      <c r="L63" s="10">
        <f>IF(ISNUMBER(K63),K63-TODAY(),"")</f>
      </c>
      <c r="M63" s="11">
        <f>IF(ISNUMBER(L63),IF(L63&lt;0,"Vencida",IF(L63&lt;=7,"Vence en 7 días o menos","Programada")),"")</f>
      </c>
      <c r="N63" s="6"/>
    </row>
    <row r="64" spans="1:14" x14ac:dyDescent="0.25">
      <c r="A64" s="6"/>
      <c r="B64" s="6"/>
      <c r="C64" s="6"/>
      <c r="D64" s="6"/>
      <c r="E64" s="6"/>
      <c r="F64" s="6"/>
      <c r="G64" s="6"/>
      <c r="H64" s="7"/>
      <c r="I64" s="6"/>
      <c r="J64" s="8"/>
      <c r="K64" s="9">
        <f>IF(AND(ISNUMBER(J64),ISNUMBER(F64)),IF(G64="meses",EDATE(J64,F64),IF(G64="semanas",J64+7*F64,IF(G64="días",J64+F64,""))),"")</f>
      </c>
      <c r="L64" s="10">
        <f>IF(ISNUMBER(K64),K64-TODAY(),"")</f>
      </c>
      <c r="M64" s="11">
        <f>IF(ISNUMBER(L64),IF(L64&lt;0,"Vencida",IF(L64&lt;=7,"Vence en 7 días o menos","Programada")),"")</f>
      </c>
      <c r="N64" s="6"/>
    </row>
    <row r="65" spans="1:14" x14ac:dyDescent="0.25">
      <c r="A65" s="6"/>
      <c r="B65" s="6"/>
      <c r="C65" s="6"/>
      <c r="D65" s="6"/>
      <c r="E65" s="6"/>
      <c r="F65" s="6"/>
      <c r="G65" s="6"/>
      <c r="H65" s="7"/>
      <c r="I65" s="6"/>
      <c r="J65" s="8"/>
      <c r="K65" s="9">
        <f>IF(AND(ISNUMBER(J65),ISNUMBER(F65)),IF(G65="meses",EDATE(J65,F65),IF(G65="semanas",J65+7*F65,IF(G65="días",J65+F65,""))),"")</f>
      </c>
      <c r="L65" s="10">
        <f>IF(ISNUMBER(K65),K65-TODAY(),"")</f>
      </c>
      <c r="M65" s="11">
        <f>IF(ISNUMBER(L65),IF(L65&lt;0,"Vencida",IF(L65&lt;=7,"Vence en 7 días o menos","Programada")),"")</f>
      </c>
      <c r="N65" s="6"/>
    </row>
    <row r="66" spans="1:14" x14ac:dyDescent="0.25">
      <c r="A66" s="6"/>
      <c r="B66" s="6"/>
      <c r="C66" s="6"/>
      <c r="D66" s="6"/>
      <c r="E66" s="6"/>
      <c r="F66" s="6"/>
      <c r="G66" s="6"/>
      <c r="H66" s="7"/>
      <c r="I66" s="6"/>
      <c r="J66" s="8"/>
      <c r="K66" s="9">
        <f>IF(AND(ISNUMBER(J66),ISNUMBER(F66)),IF(G66="meses",EDATE(J66,F66),IF(G66="semanas",J66+7*F66,IF(G66="días",J66+F66,""))),"")</f>
      </c>
      <c r="L66" s="10">
        <f>IF(ISNUMBER(K66),K66-TODAY(),"")</f>
      </c>
      <c r="M66" s="11">
        <f>IF(ISNUMBER(L66),IF(L66&lt;0,"Vencida",IF(L66&lt;=7,"Vence en 7 días o menos","Programada")),"")</f>
      </c>
      <c r="N66" s="6"/>
    </row>
    <row r="67" spans="1:14" x14ac:dyDescent="0.25">
      <c r="A67" s="6"/>
      <c r="B67" s="6"/>
      <c r="C67" s="6"/>
      <c r="D67" s="6"/>
      <c r="E67" s="6"/>
      <c r="F67" s="6"/>
      <c r="G67" s="6"/>
      <c r="H67" s="7"/>
      <c r="I67" s="6"/>
      <c r="J67" s="8"/>
      <c r="K67" s="9">
        <f>IF(AND(ISNUMBER(J67),ISNUMBER(F67)),IF(G67="meses",EDATE(J67,F67),IF(G67="semanas",J67+7*F67,IF(G67="días",J67+F67,""))),"")</f>
      </c>
      <c r="L67" s="10">
        <f>IF(ISNUMBER(K67),K67-TODAY(),"")</f>
      </c>
      <c r="M67" s="11">
        <f>IF(ISNUMBER(L67),IF(L67&lt;0,"Vencida",IF(L67&lt;=7,"Vence en 7 días o menos","Programada")),"")</f>
      </c>
      <c r="N67" s="6"/>
    </row>
    <row r="68" spans="1:14" x14ac:dyDescent="0.25">
      <c r="A68" s="6"/>
      <c r="B68" s="6"/>
      <c r="C68" s="6"/>
      <c r="D68" s="6"/>
      <c r="E68" s="6"/>
      <c r="F68" s="6"/>
      <c r="G68" s="6"/>
      <c r="H68" s="7"/>
      <c r="I68" s="6"/>
      <c r="J68" s="8"/>
      <c r="K68" s="9">
        <f>IF(AND(ISNUMBER(J68),ISNUMBER(F68)),IF(G68="meses",EDATE(J68,F68),IF(G68="semanas",J68+7*F68,IF(G68="días",J68+F68,""))),"")</f>
      </c>
      <c r="L68" s="10">
        <f>IF(ISNUMBER(K68),K68-TODAY(),"")</f>
      </c>
      <c r="M68" s="11">
        <f>IF(ISNUMBER(L68),IF(L68&lt;0,"Vencida",IF(L68&lt;=7,"Vence en 7 días o menos","Programada")),"")</f>
      </c>
      <c r="N68" s="6"/>
    </row>
    <row r="69" spans="1:14" x14ac:dyDescent="0.25">
      <c r="A69" s="6"/>
      <c r="B69" s="6"/>
      <c r="C69" s="6"/>
      <c r="D69" s="6"/>
      <c r="E69" s="6"/>
      <c r="F69" s="6"/>
      <c r="G69" s="6"/>
      <c r="H69" s="7"/>
      <c r="I69" s="6"/>
      <c r="J69" s="8"/>
      <c r="K69" s="9">
        <f>IF(AND(ISNUMBER(J69),ISNUMBER(F69)),IF(G69="meses",EDATE(J69,F69),IF(G69="semanas",J69+7*F69,IF(G69="días",J69+F69,""))),"")</f>
      </c>
      <c r="L69" s="10">
        <f>IF(ISNUMBER(K69),K69-TODAY(),"")</f>
      </c>
      <c r="M69" s="11">
        <f>IF(ISNUMBER(L69),IF(L69&lt;0,"Vencida",IF(L69&lt;=7,"Vence en 7 días o menos","Programada")),"")</f>
      </c>
      <c r="N69" s="6"/>
    </row>
    <row r="70" spans="1:14" x14ac:dyDescent="0.25">
      <c r="A70" s="6"/>
      <c r="B70" s="6"/>
      <c r="C70" s="6"/>
      <c r="D70" s="6"/>
      <c r="E70" s="6"/>
      <c r="F70" s="6"/>
      <c r="G70" s="6"/>
      <c r="H70" s="7"/>
      <c r="I70" s="6"/>
      <c r="J70" s="8"/>
      <c r="K70" s="9">
        <f>IF(AND(ISNUMBER(J70),ISNUMBER(F70)),IF(G70="meses",EDATE(J70,F70),IF(G70="semanas",J70+7*F70,IF(G70="días",J70+F70,""))),"")</f>
      </c>
      <c r="L70" s="10">
        <f>IF(ISNUMBER(K70),K70-TODAY(),"")</f>
      </c>
      <c r="M70" s="11">
        <f>IF(ISNUMBER(L70),IF(L70&lt;0,"Vencida",IF(L70&lt;=7,"Vence en 7 días o menos","Programada")),"")</f>
      </c>
      <c r="N70" s="6"/>
    </row>
    <row r="71" spans="1:14" x14ac:dyDescent="0.25">
      <c r="A71" s="6"/>
      <c r="B71" s="6"/>
      <c r="C71" s="6"/>
      <c r="D71" s="6"/>
      <c r="E71" s="6"/>
      <c r="F71" s="6"/>
      <c r="G71" s="6"/>
      <c r="H71" s="7"/>
      <c r="I71" s="6"/>
      <c r="J71" s="8"/>
      <c r="K71" s="9">
        <f>IF(AND(ISNUMBER(J71),ISNUMBER(F71)),IF(G71="meses",EDATE(J71,F71),IF(G71="semanas",J71+7*F71,IF(G71="días",J71+F71,""))),"")</f>
      </c>
      <c r="L71" s="10">
        <f>IF(ISNUMBER(K71),K71-TODAY(),"")</f>
      </c>
      <c r="M71" s="11">
        <f>IF(ISNUMBER(L71),IF(L71&lt;0,"Vencida",IF(L71&lt;=7,"Vence en 7 días o menos","Programada")),"")</f>
      </c>
      <c r="N71" s="6"/>
    </row>
    <row r="72" spans="1:14" x14ac:dyDescent="0.25">
      <c r="A72" s="6"/>
      <c r="B72" s="6"/>
      <c r="C72" s="6"/>
      <c r="D72" s="6"/>
      <c r="E72" s="6"/>
      <c r="F72" s="6"/>
      <c r="G72" s="6"/>
      <c r="H72" s="7"/>
      <c r="I72" s="6"/>
      <c r="J72" s="8"/>
      <c r="K72" s="9">
        <f>IF(AND(ISNUMBER(J72),ISNUMBER(F72)),IF(G72="meses",EDATE(J72,F72),IF(G72="semanas",J72+7*F72,IF(G72="días",J72+F72,""))),"")</f>
      </c>
      <c r="L72" s="10">
        <f>IF(ISNUMBER(K72),K72-TODAY(),"")</f>
      </c>
      <c r="M72" s="11">
        <f>IF(ISNUMBER(L72),IF(L72&lt;0,"Vencida",IF(L72&lt;=7,"Vence en 7 días o menos","Programada")),"")</f>
      </c>
      <c r="N72" s="6"/>
    </row>
    <row r="73" spans="1:14" x14ac:dyDescent="0.25">
      <c r="A73" s="6"/>
      <c r="B73" s="6"/>
      <c r="C73" s="6"/>
      <c r="D73" s="6"/>
      <c r="E73" s="6"/>
      <c r="F73" s="6"/>
      <c r="G73" s="6"/>
      <c r="H73" s="7"/>
      <c r="I73" s="6"/>
      <c r="J73" s="8"/>
      <c r="K73" s="9">
        <f>IF(AND(ISNUMBER(J73),ISNUMBER(F73)),IF(G73="meses",EDATE(J73,F73),IF(G73="semanas",J73+7*F73,IF(G73="días",J73+F73,""))),"")</f>
      </c>
      <c r="L73" s="10">
        <f>IF(ISNUMBER(K73),K73-TODAY(),"")</f>
      </c>
      <c r="M73" s="11">
        <f>IF(ISNUMBER(L73),IF(L73&lt;0,"Vencida",IF(L73&lt;=7,"Vence en 7 días o menos","Programada")),"")</f>
      </c>
      <c r="N73" s="6"/>
    </row>
    <row r="74" spans="1:14" x14ac:dyDescent="0.25">
      <c r="A74" s="6"/>
      <c r="B74" s="6"/>
      <c r="C74" s="6"/>
      <c r="D74" s="6"/>
      <c r="E74" s="6"/>
      <c r="F74" s="6"/>
      <c r="G74" s="6"/>
      <c r="H74" s="7"/>
      <c r="I74" s="6"/>
      <c r="J74" s="8"/>
      <c r="K74" s="9">
        <f>IF(AND(ISNUMBER(J74),ISNUMBER(F74)),IF(G74="meses",EDATE(J74,F74),IF(G74="semanas",J74+7*F74,IF(G74="días",J74+F74,""))),"")</f>
      </c>
      <c r="L74" s="10">
        <f>IF(ISNUMBER(K74),K74-TODAY(),"")</f>
      </c>
      <c r="M74" s="11">
        <f>IF(ISNUMBER(L74),IF(L74&lt;0,"Vencida",IF(L74&lt;=7,"Vence en 7 días o menos","Programada")),"")</f>
      </c>
      <c r="N74" s="6"/>
    </row>
    <row r="75" spans="1:14" x14ac:dyDescent="0.25">
      <c r="A75" s="6"/>
      <c r="B75" s="6"/>
      <c r="C75" s="6"/>
      <c r="D75" s="6"/>
      <c r="E75" s="6"/>
      <c r="F75" s="6"/>
      <c r="G75" s="6"/>
      <c r="H75" s="7"/>
      <c r="I75" s="6"/>
      <c r="J75" s="8"/>
      <c r="K75" s="9">
        <f>IF(AND(ISNUMBER(J75),ISNUMBER(F75)),IF(G75="meses",EDATE(J75,F75),IF(G75="semanas",J75+7*F75,IF(G75="días",J75+F75,""))),"")</f>
      </c>
      <c r="L75" s="10">
        <f>IF(ISNUMBER(K75),K75-TODAY(),"")</f>
      </c>
      <c r="M75" s="11">
        <f>IF(ISNUMBER(L75),IF(L75&lt;0,"Vencida",IF(L75&lt;=7,"Vence en 7 días o menos","Programada")),"")</f>
      </c>
      <c r="N75" s="6"/>
    </row>
    <row r="76" spans="1:14" x14ac:dyDescent="0.25">
      <c r="A76" s="6"/>
      <c r="B76" s="6"/>
      <c r="C76" s="6"/>
      <c r="D76" s="6"/>
      <c r="E76" s="6"/>
      <c r="F76" s="6"/>
      <c r="G76" s="6"/>
      <c r="H76" s="7"/>
      <c r="I76" s="6"/>
      <c r="J76" s="8"/>
      <c r="K76" s="9">
        <f>IF(AND(ISNUMBER(J76),ISNUMBER(F76)),IF(G76="meses",EDATE(J76,F76),IF(G76="semanas",J76+7*F76,IF(G76="días",J76+F76,""))),"")</f>
      </c>
      <c r="L76" s="10">
        <f>IF(ISNUMBER(K76),K76-TODAY(),"")</f>
      </c>
      <c r="M76" s="11">
        <f>IF(ISNUMBER(L76),IF(L76&lt;0,"Vencida",IF(L76&lt;=7,"Vence en 7 días o menos","Programada")),"")</f>
      </c>
      <c r="N76" s="6"/>
    </row>
    <row r="77" spans="1:14" x14ac:dyDescent="0.25">
      <c r="A77" s="6"/>
      <c r="B77" s="6"/>
      <c r="C77" s="6"/>
      <c r="D77" s="6"/>
      <c r="E77" s="6"/>
      <c r="F77" s="6"/>
      <c r="G77" s="6"/>
      <c r="H77" s="7"/>
      <c r="I77" s="6"/>
      <c r="J77" s="8"/>
      <c r="K77" s="9">
        <f>IF(AND(ISNUMBER(J77),ISNUMBER(F77)),IF(G77="meses",EDATE(J77,F77),IF(G77="semanas",J77+7*F77,IF(G77="días",J77+F77,""))),"")</f>
      </c>
      <c r="L77" s="10">
        <f>IF(ISNUMBER(K77),K77-TODAY(),"")</f>
      </c>
      <c r="M77" s="11">
        <f>IF(ISNUMBER(L77),IF(L77&lt;0,"Vencida",IF(L77&lt;=7,"Vence en 7 días o menos","Programada")),"")</f>
      </c>
      <c r="N77" s="6"/>
    </row>
    <row r="78" spans="1:14" x14ac:dyDescent="0.25">
      <c r="A78" s="6"/>
      <c r="B78" s="6"/>
      <c r="C78" s="6"/>
      <c r="D78" s="6"/>
      <c r="E78" s="6"/>
      <c r="F78" s="6"/>
      <c r="G78" s="6"/>
      <c r="H78" s="7"/>
      <c r="I78" s="6"/>
      <c r="J78" s="8"/>
      <c r="K78" s="9">
        <f>IF(AND(ISNUMBER(J78),ISNUMBER(F78)),IF(G78="meses",EDATE(J78,F78),IF(G78="semanas",J78+7*F78,IF(G78="días",J78+F78,""))),"")</f>
      </c>
      <c r="L78" s="10">
        <f>IF(ISNUMBER(K78),K78-TODAY(),"")</f>
      </c>
      <c r="M78" s="11">
        <f>IF(ISNUMBER(L78),IF(L78&lt;0,"Vencida",IF(L78&lt;=7,"Vence en 7 días o menos","Programada")),"")</f>
      </c>
      <c r="N78" s="6"/>
    </row>
    <row r="79" spans="1:14" x14ac:dyDescent="0.25">
      <c r="A79" s="6"/>
      <c r="B79" s="6"/>
      <c r="C79" s="6"/>
      <c r="D79" s="6"/>
      <c r="E79" s="6"/>
      <c r="F79" s="6"/>
      <c r="G79" s="6"/>
      <c r="H79" s="7"/>
      <c r="I79" s="6"/>
      <c r="J79" s="8"/>
      <c r="K79" s="9">
        <f>IF(AND(ISNUMBER(J79),ISNUMBER(F79)),IF(G79="meses",EDATE(J79,F79),IF(G79="semanas",J79+7*F79,IF(G79="días",J79+F79,""))),"")</f>
      </c>
      <c r="L79" s="10">
        <f>IF(ISNUMBER(K79),K79-TODAY(),"")</f>
      </c>
      <c r="M79" s="11">
        <f>IF(ISNUMBER(L79),IF(L79&lt;0,"Vencida",IF(L79&lt;=7,"Vence en 7 días o menos","Programada")),"")</f>
      </c>
      <c r="N79" s="6"/>
    </row>
    <row r="80" spans="1:14" x14ac:dyDescent="0.25">
      <c r="A80" s="6"/>
      <c r="B80" s="6"/>
      <c r="C80" s="6"/>
      <c r="D80" s="6"/>
      <c r="E80" s="6"/>
      <c r="F80" s="6"/>
      <c r="G80" s="6"/>
      <c r="H80" s="7"/>
      <c r="I80" s="6"/>
      <c r="J80" s="8"/>
      <c r="K80" s="9">
        <f>IF(AND(ISNUMBER(J80),ISNUMBER(F80)),IF(G80="meses",EDATE(J80,F80),IF(G80="semanas",J80+7*F80,IF(G80="días",J80+F80,""))),"")</f>
      </c>
      <c r="L80" s="10">
        <f>IF(ISNUMBER(K80),K80-TODAY(),"")</f>
      </c>
      <c r="M80" s="11">
        <f>IF(ISNUMBER(L80),IF(L80&lt;0,"Vencida",IF(L80&lt;=7,"Vence en 7 días o menos","Programada")),"")</f>
      </c>
      <c r="N80" s="6"/>
    </row>
    <row r="81" spans="1:14" x14ac:dyDescent="0.25">
      <c r="A81" s="6"/>
      <c r="B81" s="6"/>
      <c r="C81" s="6"/>
      <c r="D81" s="6"/>
      <c r="E81" s="6"/>
      <c r="F81" s="6"/>
      <c r="G81" s="6"/>
      <c r="H81" s="7"/>
      <c r="I81" s="6"/>
      <c r="J81" s="8"/>
      <c r="K81" s="9">
        <f>IF(AND(ISNUMBER(J81),ISNUMBER(F81)),IF(G81="meses",EDATE(J81,F81),IF(G81="semanas",J81+7*F81,IF(G81="días",J81+F81,""))),"")</f>
      </c>
      <c r="L81" s="10">
        <f>IF(ISNUMBER(K81),K81-TODAY(),"")</f>
      </c>
      <c r="M81" s="11">
        <f>IF(ISNUMBER(L81),IF(L81&lt;0,"Vencida",IF(L81&lt;=7,"Vence en 7 días o menos","Programada")),"")</f>
      </c>
      <c r="N81" s="6"/>
    </row>
    <row r="82" spans="1:14" x14ac:dyDescent="0.25">
      <c r="A82" s="6"/>
      <c r="B82" s="6"/>
      <c r="C82" s="6"/>
      <c r="D82" s="6"/>
      <c r="E82" s="6"/>
      <c r="F82" s="6"/>
      <c r="G82" s="6"/>
      <c r="H82" s="7"/>
      <c r="I82" s="6"/>
      <c r="J82" s="8"/>
      <c r="K82" s="9">
        <f>IF(AND(ISNUMBER(J82),ISNUMBER(F82)),IF(G82="meses",EDATE(J82,F82),IF(G82="semanas",J82+7*F82,IF(G82="días",J82+F82,""))),"")</f>
      </c>
      <c r="L82" s="10">
        <f>IF(ISNUMBER(K82),K82-TODAY(),"")</f>
      </c>
      <c r="M82" s="11">
        <f>IF(ISNUMBER(L82),IF(L82&lt;0,"Vencida",IF(L82&lt;=7,"Vence en 7 días o menos","Programada")),"")</f>
      </c>
      <c r="N82" s="6"/>
    </row>
    <row r="83" spans="1:14" x14ac:dyDescent="0.25">
      <c r="A83" s="6"/>
      <c r="B83" s="6"/>
      <c r="C83" s="6"/>
      <c r="D83" s="6"/>
      <c r="E83" s="6"/>
      <c r="F83" s="6"/>
      <c r="G83" s="6"/>
      <c r="H83" s="7"/>
      <c r="I83" s="6"/>
      <c r="J83" s="8"/>
      <c r="K83" s="9">
        <f>IF(AND(ISNUMBER(J83),ISNUMBER(F83)),IF(G83="meses",EDATE(J83,F83),IF(G83="semanas",J83+7*F83,IF(G83="días",J83+F83,""))),"")</f>
      </c>
      <c r="L83" s="10">
        <f>IF(ISNUMBER(K83),K83-TODAY(),"")</f>
      </c>
      <c r="M83" s="11">
        <f>IF(ISNUMBER(L83),IF(L83&lt;0,"Vencida",IF(L83&lt;=7,"Vence en 7 días o menos","Programada")),"")</f>
      </c>
      <c r="N83" s="6"/>
    </row>
    <row r="84" spans="1:14" x14ac:dyDescent="0.25">
      <c r="A84" s="6"/>
      <c r="B84" s="6"/>
      <c r="C84" s="6"/>
      <c r="D84" s="6"/>
      <c r="E84" s="6"/>
      <c r="F84" s="6"/>
      <c r="G84" s="6"/>
      <c r="H84" s="7"/>
      <c r="I84" s="6"/>
      <c r="J84" s="8"/>
      <c r="K84" s="9">
        <f>IF(AND(ISNUMBER(J84),ISNUMBER(F84)),IF(G84="meses",EDATE(J84,F84),IF(G84="semanas",J84+7*F84,IF(G84="días",J84+F84,""))),"")</f>
      </c>
      <c r="L84" s="10">
        <f>IF(ISNUMBER(K84),K84-TODAY(),"")</f>
      </c>
      <c r="M84" s="11">
        <f>IF(ISNUMBER(L84),IF(L84&lt;0,"Vencida",IF(L84&lt;=7,"Vence en 7 días o menos","Programada")),"")</f>
      </c>
      <c r="N84" s="6"/>
    </row>
    <row r="85" spans="1:14" x14ac:dyDescent="0.25">
      <c r="A85" s="6"/>
      <c r="B85" s="6"/>
      <c r="C85" s="6"/>
      <c r="D85" s="6"/>
      <c r="E85" s="6"/>
      <c r="F85" s="6"/>
      <c r="G85" s="6"/>
      <c r="H85" s="7"/>
      <c r="I85" s="6"/>
      <c r="J85" s="8"/>
      <c r="K85" s="9">
        <f>IF(AND(ISNUMBER(J85),ISNUMBER(F85)),IF(G85="meses",EDATE(J85,F85),IF(G85="semanas",J85+7*F85,IF(G85="días",J85+F85,""))),"")</f>
      </c>
      <c r="L85" s="10">
        <f>IF(ISNUMBER(K85),K85-TODAY(),"")</f>
      </c>
      <c r="M85" s="11">
        <f>IF(ISNUMBER(L85),IF(L85&lt;0,"Vencida",IF(L85&lt;=7,"Vence en 7 días o menos","Programada")),"")</f>
      </c>
      <c r="N85" s="6"/>
    </row>
    <row r="86" spans="1:14" x14ac:dyDescent="0.25">
      <c r="A86" s="6"/>
      <c r="B86" s="6"/>
      <c r="C86" s="6"/>
      <c r="D86" s="6"/>
      <c r="E86" s="6"/>
      <c r="F86" s="6"/>
      <c r="G86" s="6"/>
      <c r="H86" s="7"/>
      <c r="I86" s="6"/>
      <c r="J86" s="8"/>
      <c r="K86" s="9">
        <f>IF(AND(ISNUMBER(J86),ISNUMBER(F86)),IF(G86="meses",EDATE(J86,F86),IF(G86="semanas",J86+7*F86,IF(G86="días",J86+F86,""))),"")</f>
      </c>
      <c r="L86" s="10">
        <f>IF(ISNUMBER(K86),K86-TODAY(),"")</f>
      </c>
      <c r="M86" s="11">
        <f>IF(ISNUMBER(L86),IF(L86&lt;0,"Vencida",IF(L86&lt;=7,"Vence en 7 días o menos","Programada")),"")</f>
      </c>
      <c r="N86" s="6"/>
    </row>
    <row r="87" spans="1:14" x14ac:dyDescent="0.25">
      <c r="A87" s="6"/>
      <c r="B87" s="6"/>
      <c r="C87" s="6"/>
      <c r="D87" s="6"/>
      <c r="E87" s="6"/>
      <c r="F87" s="6"/>
      <c r="G87" s="6"/>
      <c r="H87" s="7"/>
      <c r="I87" s="6"/>
      <c r="J87" s="8"/>
      <c r="K87" s="9">
        <f>IF(AND(ISNUMBER(J87),ISNUMBER(F87)),IF(G87="meses",EDATE(J87,F87),IF(G87="semanas",J87+7*F87,IF(G87="días",J87+F87,""))),"")</f>
      </c>
      <c r="L87" s="10">
        <f>IF(ISNUMBER(K87),K87-TODAY(),"")</f>
      </c>
      <c r="M87" s="11">
        <f>IF(ISNUMBER(L87),IF(L87&lt;0,"Vencida",IF(L87&lt;=7,"Vence en 7 días o menos","Programada")),"")</f>
      </c>
      <c r="N87" s="6"/>
    </row>
    <row r="88" spans="1:14" x14ac:dyDescent="0.25">
      <c r="A88" s="6"/>
      <c r="B88" s="6"/>
      <c r="C88" s="6"/>
      <c r="D88" s="6"/>
      <c r="E88" s="6"/>
      <c r="F88" s="6"/>
      <c r="G88" s="6"/>
      <c r="H88" s="7"/>
      <c r="I88" s="6"/>
      <c r="J88" s="8"/>
      <c r="K88" s="9">
        <f>IF(AND(ISNUMBER(J88),ISNUMBER(F88)),IF(G88="meses",EDATE(J88,F88),IF(G88="semanas",J88+7*F88,IF(G88="días",J88+F88,""))),"")</f>
      </c>
      <c r="L88" s="10">
        <f>IF(ISNUMBER(K88),K88-TODAY(),"")</f>
      </c>
      <c r="M88" s="11">
        <f>IF(ISNUMBER(L88),IF(L88&lt;0,"Vencida",IF(L88&lt;=7,"Vence en 7 días o menos","Programada")),"")</f>
      </c>
      <c r="N88" s="6"/>
    </row>
    <row r="89" spans="1:14" x14ac:dyDescent="0.25">
      <c r="A89" s="6"/>
      <c r="B89" s="6"/>
      <c r="C89" s="6"/>
      <c r="D89" s="6"/>
      <c r="E89" s="6"/>
      <c r="F89" s="6"/>
      <c r="G89" s="6"/>
      <c r="H89" s="7"/>
      <c r="I89" s="6"/>
      <c r="J89" s="8"/>
      <c r="K89" s="9">
        <f>IF(AND(ISNUMBER(J89),ISNUMBER(F89)),IF(G89="meses",EDATE(J89,F89),IF(G89="semanas",J89+7*F89,IF(G89="días",J89+F89,""))),"")</f>
      </c>
      <c r="L89" s="10">
        <f>IF(ISNUMBER(K89),K89-TODAY(),"")</f>
      </c>
      <c r="M89" s="11">
        <f>IF(ISNUMBER(L89),IF(L89&lt;0,"Vencida",IF(L89&lt;=7,"Vence en 7 días o menos","Programada")),"")</f>
      </c>
      <c r="N89" s="6"/>
    </row>
    <row r="90" spans="1:14" x14ac:dyDescent="0.25">
      <c r="A90" s="6"/>
      <c r="B90" s="6"/>
      <c r="C90" s="6"/>
      <c r="D90" s="6"/>
      <c r="E90" s="6"/>
      <c r="F90" s="6"/>
      <c r="G90" s="6"/>
      <c r="H90" s="7"/>
      <c r="I90" s="6"/>
      <c r="J90" s="8"/>
      <c r="K90" s="9">
        <f>IF(AND(ISNUMBER(J90),ISNUMBER(F90)),IF(G90="meses",EDATE(J90,F90),IF(G90="semanas",J90+7*F90,IF(G90="días",J90+F90,""))),"")</f>
      </c>
      <c r="L90" s="10">
        <f>IF(ISNUMBER(K90),K90-TODAY(),"")</f>
      </c>
      <c r="M90" s="11">
        <f>IF(ISNUMBER(L90),IF(L90&lt;0,"Vencida",IF(L90&lt;=7,"Vence en 7 días o menos","Programada")),"")</f>
      </c>
      <c r="N90" s="6"/>
    </row>
    <row r="91" spans="1:14" x14ac:dyDescent="0.25">
      <c r="A91" s="6"/>
      <c r="B91" s="6"/>
      <c r="C91" s="6"/>
      <c r="D91" s="6"/>
      <c r="E91" s="6"/>
      <c r="F91" s="6"/>
      <c r="G91" s="6"/>
      <c r="H91" s="7"/>
      <c r="I91" s="6"/>
      <c r="J91" s="8"/>
      <c r="K91" s="9">
        <f>IF(AND(ISNUMBER(J91),ISNUMBER(F91)),IF(G91="meses",EDATE(J91,F91),IF(G91="semanas",J91+7*F91,IF(G91="días",J91+F91,""))),"")</f>
      </c>
      <c r="L91" s="10">
        <f>IF(ISNUMBER(K91),K91-TODAY(),"")</f>
      </c>
      <c r="M91" s="11">
        <f>IF(ISNUMBER(L91),IF(L91&lt;0,"Vencida",IF(L91&lt;=7,"Vence en 7 días o menos","Programada")),"")</f>
      </c>
      <c r="N91" s="6"/>
    </row>
    <row r="92" spans="1:14" x14ac:dyDescent="0.25">
      <c r="A92" s="6"/>
      <c r="B92" s="6"/>
      <c r="C92" s="6"/>
      <c r="D92" s="6"/>
      <c r="E92" s="6"/>
      <c r="F92" s="6"/>
      <c r="G92" s="6"/>
      <c r="H92" s="7"/>
      <c r="I92" s="6"/>
      <c r="J92" s="8"/>
      <c r="K92" s="9">
        <f>IF(AND(ISNUMBER(J92),ISNUMBER(F92)),IF(G92="meses",EDATE(J92,F92),IF(G92="semanas",J92+7*F92,IF(G92="días",J92+F92,""))),"")</f>
      </c>
      <c r="L92" s="10">
        <f>IF(ISNUMBER(K92),K92-TODAY(),"")</f>
      </c>
      <c r="M92" s="11">
        <f>IF(ISNUMBER(L92),IF(L92&lt;0,"Vencida",IF(L92&lt;=7,"Vence en 7 días o menos","Programada")),"")</f>
      </c>
      <c r="N92" s="6"/>
    </row>
    <row r="93" spans="1:14" x14ac:dyDescent="0.25">
      <c r="A93" s="6"/>
      <c r="B93" s="6"/>
      <c r="C93" s="6"/>
      <c r="D93" s="6"/>
      <c r="E93" s="6"/>
      <c r="F93" s="6"/>
      <c r="G93" s="6"/>
      <c r="H93" s="7"/>
      <c r="I93" s="6"/>
      <c r="J93" s="8"/>
      <c r="K93" s="9">
        <f>IF(AND(ISNUMBER(J93),ISNUMBER(F93)),IF(G93="meses",EDATE(J93,F93),IF(G93="semanas",J93+7*F93,IF(G93="días",J93+F93,""))),"")</f>
      </c>
      <c r="L93" s="10">
        <f>IF(ISNUMBER(K93),K93-TODAY(),"")</f>
      </c>
      <c r="M93" s="11">
        <f>IF(ISNUMBER(L93),IF(L93&lt;0,"Vencida",IF(L93&lt;=7,"Vence en 7 días o menos","Programada")),"")</f>
      </c>
      <c r="N93" s="6"/>
    </row>
    <row r="94" spans="1:14" x14ac:dyDescent="0.25">
      <c r="A94" s="6"/>
      <c r="B94" s="6"/>
      <c r="C94" s="6"/>
      <c r="D94" s="6"/>
      <c r="E94" s="6"/>
      <c r="F94" s="6"/>
      <c r="G94" s="6"/>
      <c r="H94" s="7"/>
      <c r="I94" s="6"/>
      <c r="J94" s="8"/>
      <c r="K94" s="9">
        <f>IF(AND(ISNUMBER(J94),ISNUMBER(F94)),IF(G94="meses",EDATE(J94,F94),IF(G94="semanas",J94+7*F94,IF(G94="días",J94+F94,""))),"")</f>
      </c>
      <c r="L94" s="10">
        <f>IF(ISNUMBER(K94),K94-TODAY(),"")</f>
      </c>
      <c r="M94" s="11">
        <f>IF(ISNUMBER(L94),IF(L94&lt;0,"Vencida",IF(L94&lt;=7,"Vence en 7 días o menos","Programada")),"")</f>
      </c>
      <c r="N94" s="6"/>
    </row>
    <row r="95" spans="1:14" x14ac:dyDescent="0.25">
      <c r="A95" s="6"/>
      <c r="B95" s="6"/>
      <c r="C95" s="6"/>
      <c r="D95" s="6"/>
      <c r="E95" s="6"/>
      <c r="F95" s="6"/>
      <c r="G95" s="6"/>
      <c r="H95" s="7"/>
      <c r="I95" s="6"/>
      <c r="J95" s="8"/>
      <c r="K95" s="9">
        <f>IF(AND(ISNUMBER(J95),ISNUMBER(F95)),IF(G95="meses",EDATE(J95,F95),IF(G95="semanas",J95+7*F95,IF(G95="días",J95+F95,""))),"")</f>
      </c>
      <c r="L95" s="10">
        <f>IF(ISNUMBER(K95),K95-TODAY(),"")</f>
      </c>
      <c r="M95" s="11">
        <f>IF(ISNUMBER(L95),IF(L95&lt;0,"Vencida",IF(L95&lt;=7,"Vence en 7 días o menos","Programada")),"")</f>
      </c>
      <c r="N95" s="6"/>
    </row>
    <row r="96" spans="1:14" x14ac:dyDescent="0.25">
      <c r="A96" s="6"/>
      <c r="B96" s="6"/>
      <c r="C96" s="6"/>
      <c r="D96" s="6"/>
      <c r="E96" s="6"/>
      <c r="F96" s="6"/>
      <c r="G96" s="6"/>
      <c r="H96" s="7"/>
      <c r="I96" s="6"/>
      <c r="J96" s="8"/>
      <c r="K96" s="9">
        <f>IF(AND(ISNUMBER(J96),ISNUMBER(F96)),IF(G96="meses",EDATE(J96,F96),IF(G96="semanas",J96+7*F96,IF(G96="días",J96+F96,""))),"")</f>
      </c>
      <c r="L96" s="10">
        <f>IF(ISNUMBER(K96),K96-TODAY(),"")</f>
      </c>
      <c r="M96" s="11">
        <f>IF(ISNUMBER(L96),IF(L96&lt;0,"Vencida",IF(L96&lt;=7,"Vence en 7 días o menos","Programada")),"")</f>
      </c>
      <c r="N96" s="6"/>
    </row>
    <row r="97" spans="1:14" x14ac:dyDescent="0.25">
      <c r="A97" s="6"/>
      <c r="B97" s="6"/>
      <c r="C97" s="6"/>
      <c r="D97" s="6"/>
      <c r="E97" s="6"/>
      <c r="F97" s="6"/>
      <c r="G97" s="6"/>
      <c r="H97" s="7"/>
      <c r="I97" s="6"/>
      <c r="J97" s="8"/>
      <c r="K97" s="9">
        <f>IF(AND(ISNUMBER(J97),ISNUMBER(F97)),IF(G97="meses",EDATE(J97,F97),IF(G97="semanas",J97+7*F97,IF(G97="días",J97+F97,""))),"")</f>
      </c>
      <c r="L97" s="10">
        <f>IF(ISNUMBER(K97),K97-TODAY(),"")</f>
      </c>
      <c r="M97" s="11">
        <f>IF(ISNUMBER(L97),IF(L97&lt;0,"Vencida",IF(L97&lt;=7,"Vence en 7 días o menos","Programada")),"")</f>
      </c>
      <c r="N97" s="6"/>
    </row>
    <row r="98" spans="1:14" x14ac:dyDescent="0.25">
      <c r="A98" s="6"/>
      <c r="B98" s="6"/>
      <c r="C98" s="6"/>
      <c r="D98" s="6"/>
      <c r="E98" s="6"/>
      <c r="F98" s="6"/>
      <c r="G98" s="6"/>
      <c r="H98" s="7"/>
      <c r="I98" s="6"/>
      <c r="J98" s="8"/>
      <c r="K98" s="9">
        <f>IF(AND(ISNUMBER(J98),ISNUMBER(F98)),IF(G98="meses",EDATE(J98,F98),IF(G98="semanas",J98+7*F98,IF(G98="días",J98+F98,""))),"")</f>
      </c>
      <c r="L98" s="10">
        <f>IF(ISNUMBER(K98),K98-TODAY(),"")</f>
      </c>
      <c r="M98" s="11">
        <f>IF(ISNUMBER(L98),IF(L98&lt;0,"Vencida",IF(L98&lt;=7,"Vence en 7 días o menos","Programada")),"")</f>
      </c>
      <c r="N98" s="6"/>
    </row>
    <row r="99" spans="1:14" x14ac:dyDescent="0.25">
      <c r="A99" s="6"/>
      <c r="B99" s="6"/>
      <c r="C99" s="6"/>
      <c r="D99" s="6"/>
      <c r="E99" s="6"/>
      <c r="F99" s="6"/>
      <c r="G99" s="6"/>
      <c r="H99" s="7"/>
      <c r="I99" s="6"/>
      <c r="J99" s="8"/>
      <c r="K99" s="9">
        <f>IF(AND(ISNUMBER(J99),ISNUMBER(F99)),IF(G99="meses",EDATE(J99,F99),IF(G99="semanas",J99+7*F99,IF(G99="días",J99+F99,""))),"")</f>
      </c>
      <c r="L99" s="10">
        <f>IF(ISNUMBER(K99),K99-TODAY(),"")</f>
      </c>
      <c r="M99" s="11">
        <f>IF(ISNUMBER(L99),IF(L99&lt;0,"Vencida",IF(L99&lt;=7,"Vence en 7 días o menos","Programada")),"")</f>
      </c>
      <c r="N99" s="6"/>
    </row>
    <row r="100" spans="1:14" x14ac:dyDescent="0.25">
      <c r="A100" s="6"/>
      <c r="B100" s="6"/>
      <c r="C100" s="6"/>
      <c r="D100" s="6"/>
      <c r="E100" s="6"/>
      <c r="F100" s="6"/>
      <c r="G100" s="6"/>
      <c r="H100" s="7"/>
      <c r="I100" s="6"/>
      <c r="J100" s="8"/>
      <c r="K100" s="9">
        <f>IF(AND(ISNUMBER(J100),ISNUMBER(F100)),IF(G100="meses",EDATE(J100,F100),IF(G100="semanas",J100+7*F100,IF(G100="días",J100+F100,""))),"")</f>
      </c>
      <c r="L100" s="10">
        <f>IF(ISNUMBER(K100),K100-TODAY(),"")</f>
      </c>
      <c r="M100" s="11">
        <f>IF(ISNUMBER(L100),IF(L100&lt;0,"Vencida",IF(L100&lt;=7,"Vence en 7 días o menos","Programada")),"")</f>
      </c>
      <c r="N100" s="6"/>
    </row>
    <row r="101" spans="1:14" x14ac:dyDescent="0.25">
      <c r="A101" s="6"/>
      <c r="B101" s="6"/>
      <c r="C101" s="6"/>
      <c r="D101" s="6"/>
      <c r="E101" s="6"/>
      <c r="F101" s="6"/>
      <c r="G101" s="6"/>
      <c r="H101" s="7"/>
      <c r="I101" s="6"/>
      <c r="J101" s="8"/>
      <c r="K101" s="9">
        <f>IF(AND(ISNUMBER(J101),ISNUMBER(F101)),IF(G101="meses",EDATE(J101,F101),IF(G101="semanas",J101+7*F101,IF(G101="días",J101+F101,""))),"")</f>
      </c>
      <c r="L101" s="10">
        <f>IF(ISNUMBER(K101),K101-TODAY(),"")</f>
      </c>
      <c r="M101" s="11">
        <f>IF(ISNUMBER(L101),IF(L101&lt;0,"Vencida",IF(L101&lt;=7,"Vence en 7 días o menos","Programada")),"")</f>
      </c>
      <c r="N101" s="6"/>
    </row>
    <row r="102" spans="1:14" x14ac:dyDescent="0.25">
      <c r="A102" s="6"/>
      <c r="B102" s="6"/>
      <c r="C102" s="6"/>
      <c r="D102" s="6"/>
      <c r="E102" s="6"/>
      <c r="F102" s="6"/>
      <c r="G102" s="6"/>
      <c r="H102" s="7"/>
      <c r="I102" s="6"/>
      <c r="J102" s="8"/>
      <c r="K102" s="9">
        <f>IF(AND(ISNUMBER(J102),ISNUMBER(F102)),IF(G102="meses",EDATE(J102,F102),IF(G102="semanas",J102+7*F102,IF(G102="días",J102+F102,""))),"")</f>
      </c>
      <c r="L102" s="10">
        <f>IF(ISNUMBER(K102),K102-TODAY(),"")</f>
      </c>
      <c r="M102" s="11">
        <f>IF(ISNUMBER(L102),IF(L102&lt;0,"Vencida",IF(L102&lt;=7,"Vence en 7 días o menos","Programada")),"")</f>
      </c>
      <c r="N102" s="6"/>
    </row>
    <row r="103" spans="1:14" x14ac:dyDescent="0.25">
      <c r="A103" s="6"/>
      <c r="B103" s="6"/>
      <c r="C103" s="6"/>
      <c r="D103" s="6"/>
      <c r="E103" s="6"/>
      <c r="F103" s="6"/>
      <c r="G103" s="6"/>
      <c r="H103" s="7"/>
      <c r="I103" s="6"/>
      <c r="J103" s="8"/>
      <c r="K103" s="9">
        <f>IF(AND(ISNUMBER(J103),ISNUMBER(F103)),IF(G103="meses",EDATE(J103,F103),IF(G103="semanas",J103+7*F103,IF(G103="días",J103+F103,""))),"")</f>
      </c>
      <c r="L103" s="10">
        <f>IF(ISNUMBER(K103),K103-TODAY(),"")</f>
      </c>
      <c r="M103" s="11">
        <f>IF(ISNUMBER(L103),IF(L103&lt;0,"Vencida",IF(L103&lt;=7,"Vence en 7 días o menos","Programada")),"")</f>
      </c>
      <c r="N103" s="6"/>
    </row>
    <row r="104" spans="1:14" x14ac:dyDescent="0.25">
      <c r="A104" s="6"/>
      <c r="B104" s="6"/>
      <c r="C104" s="6"/>
      <c r="D104" s="6"/>
      <c r="E104" s="6"/>
      <c r="F104" s="6"/>
      <c r="G104" s="6"/>
      <c r="H104" s="7"/>
      <c r="I104" s="6"/>
      <c r="J104" s="8"/>
      <c r="K104" s="9">
        <f>IF(AND(ISNUMBER(J104),ISNUMBER(F104)),IF(G104="meses",EDATE(J104,F104),IF(G104="semanas",J104+7*F104,IF(G104="días",J104+F104,""))),"")</f>
      </c>
      <c r="L104" s="10">
        <f>IF(ISNUMBER(K104),K104-TODAY(),"")</f>
      </c>
      <c r="M104" s="11">
        <f>IF(ISNUMBER(L104),IF(L104&lt;0,"Vencida",IF(L104&lt;=7,"Vence en 7 días o menos","Programada")),"")</f>
      </c>
      <c r="N104" s="6"/>
    </row>
    <row r="105" spans="1:14" x14ac:dyDescent="0.25">
      <c r="A105" s="6"/>
      <c r="B105" s="6"/>
      <c r="C105" s="6"/>
      <c r="D105" s="6"/>
      <c r="E105" s="6"/>
      <c r="F105" s="6"/>
      <c r="G105" s="6"/>
      <c r="H105" s="7"/>
      <c r="I105" s="6"/>
      <c r="J105" s="8"/>
      <c r="K105" s="9">
        <f>IF(AND(ISNUMBER(J105),ISNUMBER(F105)),IF(G105="meses",EDATE(J105,F105),IF(G105="semanas",J105+7*F105,IF(G105="días",J105+F105,""))),"")</f>
      </c>
      <c r="L105" s="10">
        <f>IF(ISNUMBER(K105),K105-TODAY(),"")</f>
      </c>
      <c r="M105" s="11">
        <f>IF(ISNUMBER(L105),IF(L105&lt;0,"Vencida",IF(L105&lt;=7,"Vence en 7 días o menos","Programada")),"")</f>
      </c>
      <c r="N105" s="6"/>
    </row>
    <row r="106" spans="1:14" x14ac:dyDescent="0.25">
      <c r="A106" s="6"/>
      <c r="B106" s="6"/>
      <c r="C106" s="6"/>
      <c r="D106" s="6"/>
      <c r="E106" s="6"/>
      <c r="F106" s="6"/>
      <c r="G106" s="6"/>
      <c r="H106" s="7"/>
      <c r="I106" s="6"/>
      <c r="J106" s="8"/>
      <c r="K106" s="9">
        <f>IF(AND(ISNUMBER(J106),ISNUMBER(F106)),IF(G106="meses",EDATE(J106,F106),IF(G106="semanas",J106+7*F106,IF(G106="días",J106+F106,""))),"")</f>
      </c>
      <c r="L106" s="10">
        <f>IF(ISNUMBER(K106),K106-TODAY(),"")</f>
      </c>
      <c r="M106" s="11">
        <f>IF(ISNUMBER(L106),IF(L106&lt;0,"Vencida",IF(L106&lt;=7,"Vence en 7 días o menos","Programada")),"")</f>
      </c>
      <c r="N106" s="6"/>
    </row>
    <row r="108" spans="1:14" x14ac:dyDescent="0.25">
      <c r="A108" s="2" t="s">
        <v>18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</row>
  </sheetData>
  <mergeCells count="5">
    <mergeCell ref="A1:N1"/>
    <mergeCell ref="A2:N2"/>
    <mergeCell ref="A3:N3"/>
    <mergeCell ref="A5:N5"/>
    <mergeCell ref="A108:N108"/>
  </mergeCells>
  <conditionalFormatting sqref="M7:M106">
    <cfRule type="cellIs" dxfId="0" priority="1" operator="equal">
      <formula>"Vencida"</formula>
    </cfRule>
    <cfRule type="cellIs" dxfId="1" priority="2" operator="equal">
      <formula>"Vence en 7 días o menos"</formula>
    </cfRule>
  </conditionalFormatting>
  <dataValidations count="3">
    <dataValidation type="list" allowBlank="1" sqref="E7:E106">
      <formula1>"Inspección,Servicio,Reemplazo,Revisión reglamentaria"</formula1>
    </dataValidation>
    <dataValidation type="whole" allowBlank="1" sqref="F7:F106">
      <formula1>1</formula1>
      <formula2>3650</formula2>
    </dataValidation>
    <dataValidation type="list" allowBlank="1" sqref="G7:G106">
      <formula1>"días,semanas,meses"</formula1>
    </dataValidation>
  </dataValidations>
  <pageMargins left="0.7" right="0.7" top="0.75" bottom="0.75" header="0.3" footer="0.3"/>
  <pageSetup paperSize="8"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112"/>
  <sheetViews>
    <sheetView workbookViewId="0" showGridLines="0">
      <pane xSplit="4" ySplit="7" topLeftCell="E8" activePane="bottomRight" state="frozen"/>
      <selection pane="bottomRight"/>
    </sheetView>
  </sheetViews>
  <sheetFormatPr defaultRowHeight="15" outlineLevelRow="0" outlineLevelCol="0" x14ac:dyDescent="55"/>
  <cols>
    <col min="1" max="1" width="22" customWidth="1"/>
    <col min="2" max="2" width="30" customWidth="1"/>
    <col min="5" max="56" width="4.5" customWidth="1"/>
  </cols>
  <sheetData>
    <row r="1" ht="26" customHeight="1" spans="1:30" x14ac:dyDescent="0.25">
      <c r="A1" s="1" t="s">
        <v>19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ht="30" customHeight="1" spans="1:30" x14ac:dyDescent="0.25">
      <c r="A2" s="3" t="s">
        <v>20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2" x14ac:dyDescent="0.25">
      <c r="A3" s="12" t="s">
        <v>21</v>
      </c>
      <c r="B3" s="13">
        <f>YEAR(TODAY())</f>
      </c>
    </row>
    <row r="5" spans="5:56" x14ac:dyDescent="0.25">
      <c r="E5" s="14" t="s">
        <v>22</v>
      </c>
      <c r="F5" s="14" t="s">
        <v>23</v>
      </c>
      <c r="G5" s="14" t="s">
        <v>24</v>
      </c>
      <c r="H5" s="14" t="s">
        <v>25</v>
      </c>
      <c r="I5" s="14" t="s">
        <v>26</v>
      </c>
      <c r="J5" s="14" t="s">
        <v>27</v>
      </c>
      <c r="K5" s="14" t="s">
        <v>28</v>
      </c>
      <c r="L5" s="14" t="s">
        <v>29</v>
      </c>
      <c r="M5" s="14" t="s">
        <v>30</v>
      </c>
      <c r="N5" s="14" t="s">
        <v>31</v>
      </c>
      <c r="O5" s="14" t="s">
        <v>32</v>
      </c>
      <c r="P5" s="14" t="s">
        <v>33</v>
      </c>
      <c r="Q5" s="14" t="s">
        <v>34</v>
      </c>
      <c r="R5" s="14" t="s">
        <v>35</v>
      </c>
      <c r="S5" s="14" t="s">
        <v>36</v>
      </c>
      <c r="T5" s="14" t="s">
        <v>37</v>
      </c>
      <c r="U5" s="14" t="s">
        <v>38</v>
      </c>
      <c r="V5" s="14" t="s">
        <v>39</v>
      </c>
      <c r="W5" s="14" t="s">
        <v>40</v>
      </c>
      <c r="X5" s="14" t="s">
        <v>41</v>
      </c>
      <c r="Y5" s="14" t="s">
        <v>42</v>
      </c>
      <c r="Z5" s="14" t="s">
        <v>43</v>
      </c>
      <c r="AA5" s="14" t="s">
        <v>44</v>
      </c>
      <c r="AB5" s="14" t="s">
        <v>45</v>
      </c>
      <c r="AC5" s="14" t="s">
        <v>46</v>
      </c>
      <c r="AD5" s="14" t="s">
        <v>47</v>
      </c>
      <c r="AE5" s="14" t="s">
        <v>48</v>
      </c>
      <c r="AF5" s="14" t="s">
        <v>49</v>
      </c>
      <c r="AG5" s="14" t="s">
        <v>50</v>
      </c>
      <c r="AH5" s="14" t="s">
        <v>51</v>
      </c>
      <c r="AI5" s="14" t="s">
        <v>52</v>
      </c>
      <c r="AJ5" s="14" t="s">
        <v>53</v>
      </c>
      <c r="AK5" s="14" t="s">
        <v>54</v>
      </c>
      <c r="AL5" s="14" t="s">
        <v>55</v>
      </c>
      <c r="AM5" s="14" t="s">
        <v>56</v>
      </c>
      <c r="AN5" s="14" t="s">
        <v>57</v>
      </c>
      <c r="AO5" s="14" t="s">
        <v>58</v>
      </c>
      <c r="AP5" s="14" t="s">
        <v>59</v>
      </c>
      <c r="AQ5" s="14" t="s">
        <v>60</v>
      </c>
      <c r="AR5" s="14" t="s">
        <v>61</v>
      </c>
      <c r="AS5" s="14" t="s">
        <v>62</v>
      </c>
      <c r="AT5" s="14" t="s">
        <v>63</v>
      </c>
      <c r="AU5" s="14" t="s">
        <v>64</v>
      </c>
      <c r="AV5" s="14" t="s">
        <v>65</v>
      </c>
      <c r="AW5" s="14" t="s">
        <v>66</v>
      </c>
      <c r="AX5" s="14" t="s">
        <v>67</v>
      </c>
      <c r="AY5" s="14" t="s">
        <v>68</v>
      </c>
      <c r="AZ5" s="14" t="s">
        <v>69</v>
      </c>
      <c r="BA5" s="14" t="s">
        <v>70</v>
      </c>
      <c r="BB5" s="14" t="s">
        <v>71</v>
      </c>
      <c r="BC5" s="14" t="s">
        <v>72</v>
      </c>
      <c r="BD5" s="14" t="s">
        <v>73</v>
      </c>
    </row>
    <row r="6" ht="40" customHeight="1" spans="1:56" x14ac:dyDescent="0.25">
      <c r="A6" s="15" t="s">
        <v>74</v>
      </c>
      <c r="B6" s="15"/>
      <c r="C6" s="15"/>
      <c r="D6" s="15"/>
      <c r="E6" s="16">
        <f>IF(ISNUMBER($B$3),DATE($B$3,1,4)-WEEKDAY(DATE($B$3,1,4),3)+0,"")</f>
      </c>
      <c r="F6" s="16">
        <f>IF(ISNUMBER($B$3),DATE($B$3,1,4)-WEEKDAY(DATE($B$3,1,4),3)+7,"")</f>
      </c>
      <c r="G6" s="16">
        <f>IF(ISNUMBER($B$3),DATE($B$3,1,4)-WEEKDAY(DATE($B$3,1,4),3)+14,"")</f>
      </c>
      <c r="H6" s="16">
        <f>IF(ISNUMBER($B$3),DATE($B$3,1,4)-WEEKDAY(DATE($B$3,1,4),3)+21,"")</f>
      </c>
      <c r="I6" s="16">
        <f>IF(ISNUMBER($B$3),DATE($B$3,1,4)-WEEKDAY(DATE($B$3,1,4),3)+28,"")</f>
      </c>
      <c r="J6" s="16">
        <f>IF(ISNUMBER($B$3),DATE($B$3,1,4)-WEEKDAY(DATE($B$3,1,4),3)+35,"")</f>
      </c>
      <c r="K6" s="16">
        <f>IF(ISNUMBER($B$3),DATE($B$3,1,4)-WEEKDAY(DATE($B$3,1,4),3)+42,"")</f>
      </c>
      <c r="L6" s="16">
        <f>IF(ISNUMBER($B$3),DATE($B$3,1,4)-WEEKDAY(DATE($B$3,1,4),3)+49,"")</f>
      </c>
      <c r="M6" s="16">
        <f>IF(ISNUMBER($B$3),DATE($B$3,1,4)-WEEKDAY(DATE($B$3,1,4),3)+56,"")</f>
      </c>
      <c r="N6" s="16">
        <f>IF(ISNUMBER($B$3),DATE($B$3,1,4)-WEEKDAY(DATE($B$3,1,4),3)+63,"")</f>
      </c>
      <c r="O6" s="16">
        <f>IF(ISNUMBER($B$3),DATE($B$3,1,4)-WEEKDAY(DATE($B$3,1,4),3)+70,"")</f>
      </c>
      <c r="P6" s="16">
        <f>IF(ISNUMBER($B$3),DATE($B$3,1,4)-WEEKDAY(DATE($B$3,1,4),3)+77,"")</f>
      </c>
      <c r="Q6" s="16">
        <f>IF(ISNUMBER($B$3),DATE($B$3,1,4)-WEEKDAY(DATE($B$3,1,4),3)+84,"")</f>
      </c>
      <c r="R6" s="16">
        <f>IF(ISNUMBER($B$3),DATE($B$3,1,4)-WEEKDAY(DATE($B$3,1,4),3)+91,"")</f>
      </c>
      <c r="S6" s="16">
        <f>IF(ISNUMBER($B$3),DATE($B$3,1,4)-WEEKDAY(DATE($B$3,1,4),3)+98,"")</f>
      </c>
      <c r="T6" s="16">
        <f>IF(ISNUMBER($B$3),DATE($B$3,1,4)-WEEKDAY(DATE($B$3,1,4),3)+105,"")</f>
      </c>
      <c r="U6" s="16">
        <f>IF(ISNUMBER($B$3),DATE($B$3,1,4)-WEEKDAY(DATE($B$3,1,4),3)+112,"")</f>
      </c>
      <c r="V6" s="16">
        <f>IF(ISNUMBER($B$3),DATE($B$3,1,4)-WEEKDAY(DATE($B$3,1,4),3)+119,"")</f>
      </c>
      <c r="W6" s="16">
        <f>IF(ISNUMBER($B$3),DATE($B$3,1,4)-WEEKDAY(DATE($B$3,1,4),3)+126,"")</f>
      </c>
      <c r="X6" s="16">
        <f>IF(ISNUMBER($B$3),DATE($B$3,1,4)-WEEKDAY(DATE($B$3,1,4),3)+133,"")</f>
      </c>
      <c r="Y6" s="16">
        <f>IF(ISNUMBER($B$3),DATE($B$3,1,4)-WEEKDAY(DATE($B$3,1,4),3)+140,"")</f>
      </c>
      <c r="Z6" s="16">
        <f>IF(ISNUMBER($B$3),DATE($B$3,1,4)-WEEKDAY(DATE($B$3,1,4),3)+147,"")</f>
      </c>
      <c r="AA6" s="16">
        <f>IF(ISNUMBER($B$3),DATE($B$3,1,4)-WEEKDAY(DATE($B$3,1,4),3)+154,"")</f>
      </c>
      <c r="AB6" s="16">
        <f>IF(ISNUMBER($B$3),DATE($B$3,1,4)-WEEKDAY(DATE($B$3,1,4),3)+161,"")</f>
      </c>
      <c r="AC6" s="16">
        <f>IF(ISNUMBER($B$3),DATE($B$3,1,4)-WEEKDAY(DATE($B$3,1,4),3)+168,"")</f>
      </c>
      <c r="AD6" s="16">
        <f>IF(ISNUMBER($B$3),DATE($B$3,1,4)-WEEKDAY(DATE($B$3,1,4),3)+175,"")</f>
      </c>
      <c r="AE6" s="16">
        <f>IF(ISNUMBER($B$3),DATE($B$3,1,4)-WEEKDAY(DATE($B$3,1,4),3)+182,"")</f>
      </c>
      <c r="AF6" s="16">
        <f>IF(ISNUMBER($B$3),DATE($B$3,1,4)-WEEKDAY(DATE($B$3,1,4),3)+189,"")</f>
      </c>
      <c r="AG6" s="16">
        <f>IF(ISNUMBER($B$3),DATE($B$3,1,4)-WEEKDAY(DATE($B$3,1,4),3)+196,"")</f>
      </c>
      <c r="AH6" s="16">
        <f>IF(ISNUMBER($B$3),DATE($B$3,1,4)-WEEKDAY(DATE($B$3,1,4),3)+203,"")</f>
      </c>
      <c r="AI6" s="16">
        <f>IF(ISNUMBER($B$3),DATE($B$3,1,4)-WEEKDAY(DATE($B$3,1,4),3)+210,"")</f>
      </c>
      <c r="AJ6" s="16">
        <f>IF(ISNUMBER($B$3),DATE($B$3,1,4)-WEEKDAY(DATE($B$3,1,4),3)+217,"")</f>
      </c>
      <c r="AK6" s="16">
        <f>IF(ISNUMBER($B$3),DATE($B$3,1,4)-WEEKDAY(DATE($B$3,1,4),3)+224,"")</f>
      </c>
      <c r="AL6" s="16">
        <f>IF(ISNUMBER($B$3),DATE($B$3,1,4)-WEEKDAY(DATE($B$3,1,4),3)+231,"")</f>
      </c>
      <c r="AM6" s="16">
        <f>IF(ISNUMBER($B$3),DATE($B$3,1,4)-WEEKDAY(DATE($B$3,1,4),3)+238,"")</f>
      </c>
      <c r="AN6" s="16">
        <f>IF(ISNUMBER($B$3),DATE($B$3,1,4)-WEEKDAY(DATE($B$3,1,4),3)+245,"")</f>
      </c>
      <c r="AO6" s="16">
        <f>IF(ISNUMBER($B$3),DATE($B$3,1,4)-WEEKDAY(DATE($B$3,1,4),3)+252,"")</f>
      </c>
      <c r="AP6" s="16">
        <f>IF(ISNUMBER($B$3),DATE($B$3,1,4)-WEEKDAY(DATE($B$3,1,4),3)+259,"")</f>
      </c>
      <c r="AQ6" s="16">
        <f>IF(ISNUMBER($B$3),DATE($B$3,1,4)-WEEKDAY(DATE($B$3,1,4),3)+266,"")</f>
      </c>
      <c r="AR6" s="16">
        <f>IF(ISNUMBER($B$3),DATE($B$3,1,4)-WEEKDAY(DATE($B$3,1,4),3)+273,"")</f>
      </c>
      <c r="AS6" s="16">
        <f>IF(ISNUMBER($B$3),DATE($B$3,1,4)-WEEKDAY(DATE($B$3,1,4),3)+280,"")</f>
      </c>
      <c r="AT6" s="16">
        <f>IF(ISNUMBER($B$3),DATE($B$3,1,4)-WEEKDAY(DATE($B$3,1,4),3)+287,"")</f>
      </c>
      <c r="AU6" s="16">
        <f>IF(ISNUMBER($B$3),DATE($B$3,1,4)-WEEKDAY(DATE($B$3,1,4),3)+294,"")</f>
      </c>
      <c r="AV6" s="16">
        <f>IF(ISNUMBER($B$3),DATE($B$3,1,4)-WEEKDAY(DATE($B$3,1,4),3)+301,"")</f>
      </c>
      <c r="AW6" s="16">
        <f>IF(ISNUMBER($B$3),DATE($B$3,1,4)-WEEKDAY(DATE($B$3,1,4),3)+308,"")</f>
      </c>
      <c r="AX6" s="16">
        <f>IF(ISNUMBER($B$3),DATE($B$3,1,4)-WEEKDAY(DATE($B$3,1,4),3)+315,"")</f>
      </c>
      <c r="AY6" s="16">
        <f>IF(ISNUMBER($B$3),DATE($B$3,1,4)-WEEKDAY(DATE($B$3,1,4),3)+322,"")</f>
      </c>
      <c r="AZ6" s="16">
        <f>IF(ISNUMBER($B$3),DATE($B$3,1,4)-WEEKDAY(DATE($B$3,1,4),3)+329,"")</f>
      </c>
      <c r="BA6" s="16">
        <f>IF(ISNUMBER($B$3),DATE($B$3,1,4)-WEEKDAY(DATE($B$3,1,4),3)+336,"")</f>
      </c>
      <c r="BB6" s="16">
        <f>IF(ISNUMBER($B$3),DATE($B$3,1,4)-WEEKDAY(DATE($B$3,1,4),3)+343,"")</f>
      </c>
      <c r="BC6" s="16">
        <f>IF(ISNUMBER($B$3),DATE($B$3,1,4)-WEEKDAY(DATE($B$3,1,4),3)+350,"")</f>
      </c>
      <c r="BD6" s="16">
        <f>IF(ISNUMBER($B$3),DATE($B$3,1,4)-WEEKDAY(DATE($B$3,1,4),3)+357,"")</f>
      </c>
    </row>
    <row r="7" ht="45" customHeight="1" spans="1:56" x14ac:dyDescent="0.25">
      <c r="A7" s="5" t="s">
        <v>5</v>
      </c>
      <c r="B7" s="5" t="s">
        <v>7</v>
      </c>
      <c r="C7" s="5" t="s">
        <v>75</v>
      </c>
      <c r="D7" s="5" t="s">
        <v>11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</row>
    <row r="8" spans="1:56" x14ac:dyDescent="0.25">
      <c r="A8" s="11">
        <f>IF('Plan'!B7="",IF('Plan'!A7="","",'Plan'!A7),'Plan'!B7)</f>
      </c>
      <c r="B8" s="11">
        <f>IF('Plan'!D7="","",'Plan'!D7)</f>
      </c>
      <c r="C8" s="18">
        <f>IF(ISNUMBER('Plan'!F7),IF('Plan'!G7="meses",'Plan'!F7*365.25/12,IF('Plan'!G7="semanas",'Plan'!F7*7,IF('Plan'!G7="días",'Plan'!F7,""))),"")</f>
      </c>
      <c r="D8" s="19">
        <f>IF(ISNUMBER('Plan'!H7),'Plan'!H7,"")</f>
      </c>
      <c r="E8" s="20">
        <f>IF(AND(ISNUMBER($C8),ISNUMBER('Plan'!$J7),ISNUMBER(E$6)),IF($C8&gt;0,IF(INT((E$6+6-'Plan'!$J7)/$C8)&gt;=MAX(1,-INT(-(E$6-'Plan'!$J7)/$C8)),"●",""),""),"")</f>
      </c>
      <c r="F8" s="20">
        <f>IF(AND(ISNUMBER($C8),ISNUMBER('Plan'!$J7),ISNUMBER(F$6)),IF($C8&gt;0,IF(INT((F$6+6-'Plan'!$J7)/$C8)&gt;=MAX(1,-INT(-(F$6-'Plan'!$J7)/$C8)),"●",""),""),"")</f>
      </c>
      <c r="G8" s="20">
        <f>IF(AND(ISNUMBER($C8),ISNUMBER('Plan'!$J7),ISNUMBER(G$6)),IF($C8&gt;0,IF(INT((G$6+6-'Plan'!$J7)/$C8)&gt;=MAX(1,-INT(-(G$6-'Plan'!$J7)/$C8)),"●",""),""),"")</f>
      </c>
      <c r="H8" s="20">
        <f>IF(AND(ISNUMBER($C8),ISNUMBER('Plan'!$J7),ISNUMBER(H$6)),IF($C8&gt;0,IF(INT((H$6+6-'Plan'!$J7)/$C8)&gt;=MAX(1,-INT(-(H$6-'Plan'!$J7)/$C8)),"●",""),""),"")</f>
      </c>
      <c r="I8" s="20">
        <f>IF(AND(ISNUMBER($C8),ISNUMBER('Plan'!$J7),ISNUMBER(I$6)),IF($C8&gt;0,IF(INT((I$6+6-'Plan'!$J7)/$C8)&gt;=MAX(1,-INT(-(I$6-'Plan'!$J7)/$C8)),"●",""),""),"")</f>
      </c>
      <c r="J8" s="20">
        <f>IF(AND(ISNUMBER($C8),ISNUMBER('Plan'!$J7),ISNUMBER(J$6)),IF($C8&gt;0,IF(INT((J$6+6-'Plan'!$J7)/$C8)&gt;=MAX(1,-INT(-(J$6-'Plan'!$J7)/$C8)),"●",""),""),"")</f>
      </c>
      <c r="K8" s="20">
        <f>IF(AND(ISNUMBER($C8),ISNUMBER('Plan'!$J7),ISNUMBER(K$6)),IF($C8&gt;0,IF(INT((K$6+6-'Plan'!$J7)/$C8)&gt;=MAX(1,-INT(-(K$6-'Plan'!$J7)/$C8)),"●",""),""),"")</f>
      </c>
      <c r="L8" s="20">
        <f>IF(AND(ISNUMBER($C8),ISNUMBER('Plan'!$J7),ISNUMBER(L$6)),IF($C8&gt;0,IF(INT((L$6+6-'Plan'!$J7)/$C8)&gt;=MAX(1,-INT(-(L$6-'Plan'!$J7)/$C8)),"●",""),""),"")</f>
      </c>
      <c r="M8" s="20">
        <f>IF(AND(ISNUMBER($C8),ISNUMBER('Plan'!$J7),ISNUMBER(M$6)),IF($C8&gt;0,IF(INT((M$6+6-'Plan'!$J7)/$C8)&gt;=MAX(1,-INT(-(M$6-'Plan'!$J7)/$C8)),"●",""),""),"")</f>
      </c>
      <c r="N8" s="20">
        <f>IF(AND(ISNUMBER($C8),ISNUMBER('Plan'!$J7),ISNUMBER(N$6)),IF($C8&gt;0,IF(INT((N$6+6-'Plan'!$J7)/$C8)&gt;=MAX(1,-INT(-(N$6-'Plan'!$J7)/$C8)),"●",""),""),"")</f>
      </c>
      <c r="O8" s="20">
        <f>IF(AND(ISNUMBER($C8),ISNUMBER('Plan'!$J7),ISNUMBER(O$6)),IF($C8&gt;0,IF(INT((O$6+6-'Plan'!$J7)/$C8)&gt;=MAX(1,-INT(-(O$6-'Plan'!$J7)/$C8)),"●",""),""),"")</f>
      </c>
      <c r="P8" s="20">
        <f>IF(AND(ISNUMBER($C8),ISNUMBER('Plan'!$J7),ISNUMBER(P$6)),IF($C8&gt;0,IF(INT((P$6+6-'Plan'!$J7)/$C8)&gt;=MAX(1,-INT(-(P$6-'Plan'!$J7)/$C8)),"●",""),""),"")</f>
      </c>
      <c r="Q8" s="20">
        <f>IF(AND(ISNUMBER($C8),ISNUMBER('Plan'!$J7),ISNUMBER(Q$6)),IF($C8&gt;0,IF(INT((Q$6+6-'Plan'!$J7)/$C8)&gt;=MAX(1,-INT(-(Q$6-'Plan'!$J7)/$C8)),"●",""),""),"")</f>
      </c>
      <c r="R8" s="20">
        <f>IF(AND(ISNUMBER($C8),ISNUMBER('Plan'!$J7),ISNUMBER(R$6)),IF($C8&gt;0,IF(INT((R$6+6-'Plan'!$J7)/$C8)&gt;=MAX(1,-INT(-(R$6-'Plan'!$J7)/$C8)),"●",""),""),"")</f>
      </c>
      <c r="S8" s="20">
        <f>IF(AND(ISNUMBER($C8),ISNUMBER('Plan'!$J7),ISNUMBER(S$6)),IF($C8&gt;0,IF(INT((S$6+6-'Plan'!$J7)/$C8)&gt;=MAX(1,-INT(-(S$6-'Plan'!$J7)/$C8)),"●",""),""),"")</f>
      </c>
      <c r="T8" s="20">
        <f>IF(AND(ISNUMBER($C8),ISNUMBER('Plan'!$J7),ISNUMBER(T$6)),IF($C8&gt;0,IF(INT((T$6+6-'Plan'!$J7)/$C8)&gt;=MAX(1,-INT(-(T$6-'Plan'!$J7)/$C8)),"●",""),""),"")</f>
      </c>
      <c r="U8" s="20">
        <f>IF(AND(ISNUMBER($C8),ISNUMBER('Plan'!$J7),ISNUMBER(U$6)),IF($C8&gt;0,IF(INT((U$6+6-'Plan'!$J7)/$C8)&gt;=MAX(1,-INT(-(U$6-'Plan'!$J7)/$C8)),"●",""),""),"")</f>
      </c>
      <c r="V8" s="20">
        <f>IF(AND(ISNUMBER($C8),ISNUMBER('Plan'!$J7),ISNUMBER(V$6)),IF($C8&gt;0,IF(INT((V$6+6-'Plan'!$J7)/$C8)&gt;=MAX(1,-INT(-(V$6-'Plan'!$J7)/$C8)),"●",""),""),"")</f>
      </c>
      <c r="W8" s="20">
        <f>IF(AND(ISNUMBER($C8),ISNUMBER('Plan'!$J7),ISNUMBER(W$6)),IF($C8&gt;0,IF(INT((W$6+6-'Plan'!$J7)/$C8)&gt;=MAX(1,-INT(-(W$6-'Plan'!$J7)/$C8)),"●",""),""),"")</f>
      </c>
      <c r="X8" s="20">
        <f>IF(AND(ISNUMBER($C8),ISNUMBER('Plan'!$J7),ISNUMBER(X$6)),IF($C8&gt;0,IF(INT((X$6+6-'Plan'!$J7)/$C8)&gt;=MAX(1,-INT(-(X$6-'Plan'!$J7)/$C8)),"●",""),""),"")</f>
      </c>
      <c r="Y8" s="20">
        <f>IF(AND(ISNUMBER($C8),ISNUMBER('Plan'!$J7),ISNUMBER(Y$6)),IF($C8&gt;0,IF(INT((Y$6+6-'Plan'!$J7)/$C8)&gt;=MAX(1,-INT(-(Y$6-'Plan'!$J7)/$C8)),"●",""),""),"")</f>
      </c>
      <c r="Z8" s="20">
        <f>IF(AND(ISNUMBER($C8),ISNUMBER('Plan'!$J7),ISNUMBER(Z$6)),IF($C8&gt;0,IF(INT((Z$6+6-'Plan'!$J7)/$C8)&gt;=MAX(1,-INT(-(Z$6-'Plan'!$J7)/$C8)),"●",""),""),"")</f>
      </c>
      <c r="AA8" s="20">
        <f>IF(AND(ISNUMBER($C8),ISNUMBER('Plan'!$J7),ISNUMBER(AA$6)),IF($C8&gt;0,IF(INT((AA$6+6-'Plan'!$J7)/$C8)&gt;=MAX(1,-INT(-(AA$6-'Plan'!$J7)/$C8)),"●",""),""),"")</f>
      </c>
      <c r="AB8" s="20">
        <f>IF(AND(ISNUMBER($C8),ISNUMBER('Plan'!$J7),ISNUMBER(AB$6)),IF($C8&gt;0,IF(INT((AB$6+6-'Plan'!$J7)/$C8)&gt;=MAX(1,-INT(-(AB$6-'Plan'!$J7)/$C8)),"●",""),""),"")</f>
      </c>
      <c r="AC8" s="20">
        <f>IF(AND(ISNUMBER($C8),ISNUMBER('Plan'!$J7),ISNUMBER(AC$6)),IF($C8&gt;0,IF(INT((AC$6+6-'Plan'!$J7)/$C8)&gt;=MAX(1,-INT(-(AC$6-'Plan'!$J7)/$C8)),"●",""),""),"")</f>
      </c>
      <c r="AD8" s="20">
        <f>IF(AND(ISNUMBER($C8),ISNUMBER('Plan'!$J7),ISNUMBER(AD$6)),IF($C8&gt;0,IF(INT((AD$6+6-'Plan'!$J7)/$C8)&gt;=MAX(1,-INT(-(AD$6-'Plan'!$J7)/$C8)),"●",""),""),"")</f>
      </c>
      <c r="AE8" s="20">
        <f>IF(AND(ISNUMBER($C8),ISNUMBER('Plan'!$J7),ISNUMBER(AE$6)),IF($C8&gt;0,IF(INT((AE$6+6-'Plan'!$J7)/$C8)&gt;=MAX(1,-INT(-(AE$6-'Plan'!$J7)/$C8)),"●",""),""),"")</f>
      </c>
      <c r="AF8" s="20">
        <f>IF(AND(ISNUMBER($C8),ISNUMBER('Plan'!$J7),ISNUMBER(AF$6)),IF($C8&gt;0,IF(INT((AF$6+6-'Plan'!$J7)/$C8)&gt;=MAX(1,-INT(-(AF$6-'Plan'!$J7)/$C8)),"●",""),""),"")</f>
      </c>
      <c r="AG8" s="20">
        <f>IF(AND(ISNUMBER($C8),ISNUMBER('Plan'!$J7),ISNUMBER(AG$6)),IF($C8&gt;0,IF(INT((AG$6+6-'Plan'!$J7)/$C8)&gt;=MAX(1,-INT(-(AG$6-'Plan'!$J7)/$C8)),"●",""),""),"")</f>
      </c>
      <c r="AH8" s="20">
        <f>IF(AND(ISNUMBER($C8),ISNUMBER('Plan'!$J7),ISNUMBER(AH$6)),IF($C8&gt;0,IF(INT((AH$6+6-'Plan'!$J7)/$C8)&gt;=MAX(1,-INT(-(AH$6-'Plan'!$J7)/$C8)),"●",""),""),"")</f>
      </c>
      <c r="AI8" s="20">
        <f>IF(AND(ISNUMBER($C8),ISNUMBER('Plan'!$J7),ISNUMBER(AI$6)),IF($C8&gt;0,IF(INT((AI$6+6-'Plan'!$J7)/$C8)&gt;=MAX(1,-INT(-(AI$6-'Plan'!$J7)/$C8)),"●",""),""),"")</f>
      </c>
      <c r="AJ8" s="20">
        <f>IF(AND(ISNUMBER($C8),ISNUMBER('Plan'!$J7),ISNUMBER(AJ$6)),IF($C8&gt;0,IF(INT((AJ$6+6-'Plan'!$J7)/$C8)&gt;=MAX(1,-INT(-(AJ$6-'Plan'!$J7)/$C8)),"●",""),""),"")</f>
      </c>
      <c r="AK8" s="20">
        <f>IF(AND(ISNUMBER($C8),ISNUMBER('Plan'!$J7),ISNUMBER(AK$6)),IF($C8&gt;0,IF(INT((AK$6+6-'Plan'!$J7)/$C8)&gt;=MAX(1,-INT(-(AK$6-'Plan'!$J7)/$C8)),"●",""),""),"")</f>
      </c>
      <c r="AL8" s="20">
        <f>IF(AND(ISNUMBER($C8),ISNUMBER('Plan'!$J7),ISNUMBER(AL$6)),IF($C8&gt;0,IF(INT((AL$6+6-'Plan'!$J7)/$C8)&gt;=MAX(1,-INT(-(AL$6-'Plan'!$J7)/$C8)),"●",""),""),"")</f>
      </c>
      <c r="AM8" s="20">
        <f>IF(AND(ISNUMBER($C8),ISNUMBER('Plan'!$J7),ISNUMBER(AM$6)),IF($C8&gt;0,IF(INT((AM$6+6-'Plan'!$J7)/$C8)&gt;=MAX(1,-INT(-(AM$6-'Plan'!$J7)/$C8)),"●",""),""),"")</f>
      </c>
      <c r="AN8" s="20">
        <f>IF(AND(ISNUMBER($C8),ISNUMBER('Plan'!$J7),ISNUMBER(AN$6)),IF($C8&gt;0,IF(INT((AN$6+6-'Plan'!$J7)/$C8)&gt;=MAX(1,-INT(-(AN$6-'Plan'!$J7)/$C8)),"●",""),""),"")</f>
      </c>
      <c r="AO8" s="20">
        <f>IF(AND(ISNUMBER($C8),ISNUMBER('Plan'!$J7),ISNUMBER(AO$6)),IF($C8&gt;0,IF(INT((AO$6+6-'Plan'!$J7)/$C8)&gt;=MAX(1,-INT(-(AO$6-'Plan'!$J7)/$C8)),"●",""),""),"")</f>
      </c>
      <c r="AP8" s="20">
        <f>IF(AND(ISNUMBER($C8),ISNUMBER('Plan'!$J7),ISNUMBER(AP$6)),IF($C8&gt;0,IF(INT((AP$6+6-'Plan'!$J7)/$C8)&gt;=MAX(1,-INT(-(AP$6-'Plan'!$J7)/$C8)),"●",""),""),"")</f>
      </c>
      <c r="AQ8" s="20">
        <f>IF(AND(ISNUMBER($C8),ISNUMBER('Plan'!$J7),ISNUMBER(AQ$6)),IF($C8&gt;0,IF(INT((AQ$6+6-'Plan'!$J7)/$C8)&gt;=MAX(1,-INT(-(AQ$6-'Plan'!$J7)/$C8)),"●",""),""),"")</f>
      </c>
      <c r="AR8" s="20">
        <f>IF(AND(ISNUMBER($C8),ISNUMBER('Plan'!$J7),ISNUMBER(AR$6)),IF($C8&gt;0,IF(INT((AR$6+6-'Plan'!$J7)/$C8)&gt;=MAX(1,-INT(-(AR$6-'Plan'!$J7)/$C8)),"●",""),""),"")</f>
      </c>
      <c r="AS8" s="20">
        <f>IF(AND(ISNUMBER($C8),ISNUMBER('Plan'!$J7),ISNUMBER(AS$6)),IF($C8&gt;0,IF(INT((AS$6+6-'Plan'!$J7)/$C8)&gt;=MAX(1,-INT(-(AS$6-'Plan'!$J7)/$C8)),"●",""),""),"")</f>
      </c>
      <c r="AT8" s="20">
        <f>IF(AND(ISNUMBER($C8),ISNUMBER('Plan'!$J7),ISNUMBER(AT$6)),IF($C8&gt;0,IF(INT((AT$6+6-'Plan'!$J7)/$C8)&gt;=MAX(1,-INT(-(AT$6-'Plan'!$J7)/$C8)),"●",""),""),"")</f>
      </c>
      <c r="AU8" s="20">
        <f>IF(AND(ISNUMBER($C8),ISNUMBER('Plan'!$J7),ISNUMBER(AU$6)),IF($C8&gt;0,IF(INT((AU$6+6-'Plan'!$J7)/$C8)&gt;=MAX(1,-INT(-(AU$6-'Plan'!$J7)/$C8)),"●",""),""),"")</f>
      </c>
      <c r="AV8" s="20">
        <f>IF(AND(ISNUMBER($C8),ISNUMBER('Plan'!$J7),ISNUMBER(AV$6)),IF($C8&gt;0,IF(INT((AV$6+6-'Plan'!$J7)/$C8)&gt;=MAX(1,-INT(-(AV$6-'Plan'!$J7)/$C8)),"●",""),""),"")</f>
      </c>
      <c r="AW8" s="20">
        <f>IF(AND(ISNUMBER($C8),ISNUMBER('Plan'!$J7),ISNUMBER(AW$6)),IF($C8&gt;0,IF(INT((AW$6+6-'Plan'!$J7)/$C8)&gt;=MAX(1,-INT(-(AW$6-'Plan'!$J7)/$C8)),"●",""),""),"")</f>
      </c>
      <c r="AX8" s="20">
        <f>IF(AND(ISNUMBER($C8),ISNUMBER('Plan'!$J7),ISNUMBER(AX$6)),IF($C8&gt;0,IF(INT((AX$6+6-'Plan'!$J7)/$C8)&gt;=MAX(1,-INT(-(AX$6-'Plan'!$J7)/$C8)),"●",""),""),"")</f>
      </c>
      <c r="AY8" s="20">
        <f>IF(AND(ISNUMBER($C8),ISNUMBER('Plan'!$J7),ISNUMBER(AY$6)),IF($C8&gt;0,IF(INT((AY$6+6-'Plan'!$J7)/$C8)&gt;=MAX(1,-INT(-(AY$6-'Plan'!$J7)/$C8)),"●",""),""),"")</f>
      </c>
      <c r="AZ8" s="20">
        <f>IF(AND(ISNUMBER($C8),ISNUMBER('Plan'!$J7),ISNUMBER(AZ$6)),IF($C8&gt;0,IF(INT((AZ$6+6-'Plan'!$J7)/$C8)&gt;=MAX(1,-INT(-(AZ$6-'Plan'!$J7)/$C8)),"●",""),""),"")</f>
      </c>
      <c r="BA8" s="20">
        <f>IF(AND(ISNUMBER($C8),ISNUMBER('Plan'!$J7),ISNUMBER(BA$6)),IF($C8&gt;0,IF(INT((BA$6+6-'Plan'!$J7)/$C8)&gt;=MAX(1,-INT(-(BA$6-'Plan'!$J7)/$C8)),"●",""),""),"")</f>
      </c>
      <c r="BB8" s="20">
        <f>IF(AND(ISNUMBER($C8),ISNUMBER('Plan'!$J7),ISNUMBER(BB$6)),IF($C8&gt;0,IF(INT((BB$6+6-'Plan'!$J7)/$C8)&gt;=MAX(1,-INT(-(BB$6-'Plan'!$J7)/$C8)),"●",""),""),"")</f>
      </c>
      <c r="BC8" s="20">
        <f>IF(AND(ISNUMBER($C8),ISNUMBER('Plan'!$J7),ISNUMBER(BC$6)),IF($C8&gt;0,IF(INT((BC$6+6-'Plan'!$J7)/$C8)&gt;=MAX(1,-INT(-(BC$6-'Plan'!$J7)/$C8)),"●",""),""),"")</f>
      </c>
      <c r="BD8" s="20">
        <f>IF(AND(ISNUMBER($C8),ISNUMBER('Plan'!$J7),ISNUMBER(BD$6)),IF($C8&gt;0,IF(INT((BD$6+6-'Plan'!$J7)/$C8)&gt;=MAX(1,-INT(-(BD$6-'Plan'!$J7)/$C8)),"●",""),""),"")</f>
      </c>
    </row>
    <row r="9" spans="1:56" x14ac:dyDescent="0.25">
      <c r="A9" s="11">
        <f>IF('Plan'!B8="",IF('Plan'!A8="","",'Plan'!A8),'Plan'!B8)</f>
      </c>
      <c r="B9" s="11">
        <f>IF('Plan'!D8="","",'Plan'!D8)</f>
      </c>
      <c r="C9" s="18">
        <f>IF(ISNUMBER('Plan'!F8),IF('Plan'!G8="meses",'Plan'!F8*365.25/12,IF('Plan'!G8="semanas",'Plan'!F8*7,IF('Plan'!G8="días",'Plan'!F8,""))),"")</f>
      </c>
      <c r="D9" s="19">
        <f>IF(ISNUMBER('Plan'!H8),'Plan'!H8,"")</f>
      </c>
      <c r="E9" s="20">
        <f>IF(AND(ISNUMBER($C9),ISNUMBER('Plan'!$J8),ISNUMBER(E$6)),IF($C9&gt;0,IF(INT((E$6+6-'Plan'!$J8)/$C9)&gt;=MAX(1,-INT(-(E$6-'Plan'!$J8)/$C9)),"●",""),""),"")</f>
      </c>
      <c r="F9" s="20">
        <f>IF(AND(ISNUMBER($C9),ISNUMBER('Plan'!$J8),ISNUMBER(F$6)),IF($C9&gt;0,IF(INT((F$6+6-'Plan'!$J8)/$C9)&gt;=MAX(1,-INT(-(F$6-'Plan'!$J8)/$C9)),"●",""),""),"")</f>
      </c>
      <c r="G9" s="20">
        <f>IF(AND(ISNUMBER($C9),ISNUMBER('Plan'!$J8),ISNUMBER(G$6)),IF($C9&gt;0,IF(INT((G$6+6-'Plan'!$J8)/$C9)&gt;=MAX(1,-INT(-(G$6-'Plan'!$J8)/$C9)),"●",""),""),"")</f>
      </c>
      <c r="H9" s="20">
        <f>IF(AND(ISNUMBER($C9),ISNUMBER('Plan'!$J8),ISNUMBER(H$6)),IF($C9&gt;0,IF(INT((H$6+6-'Plan'!$J8)/$C9)&gt;=MAX(1,-INT(-(H$6-'Plan'!$J8)/$C9)),"●",""),""),"")</f>
      </c>
      <c r="I9" s="20">
        <f>IF(AND(ISNUMBER($C9),ISNUMBER('Plan'!$J8),ISNUMBER(I$6)),IF($C9&gt;0,IF(INT((I$6+6-'Plan'!$J8)/$C9)&gt;=MAX(1,-INT(-(I$6-'Plan'!$J8)/$C9)),"●",""),""),"")</f>
      </c>
      <c r="J9" s="20">
        <f>IF(AND(ISNUMBER($C9),ISNUMBER('Plan'!$J8),ISNUMBER(J$6)),IF($C9&gt;0,IF(INT((J$6+6-'Plan'!$J8)/$C9)&gt;=MAX(1,-INT(-(J$6-'Plan'!$J8)/$C9)),"●",""),""),"")</f>
      </c>
      <c r="K9" s="20">
        <f>IF(AND(ISNUMBER($C9),ISNUMBER('Plan'!$J8),ISNUMBER(K$6)),IF($C9&gt;0,IF(INT((K$6+6-'Plan'!$J8)/$C9)&gt;=MAX(1,-INT(-(K$6-'Plan'!$J8)/$C9)),"●",""),""),"")</f>
      </c>
      <c r="L9" s="20">
        <f>IF(AND(ISNUMBER($C9),ISNUMBER('Plan'!$J8),ISNUMBER(L$6)),IF($C9&gt;0,IF(INT((L$6+6-'Plan'!$J8)/$C9)&gt;=MAX(1,-INT(-(L$6-'Plan'!$J8)/$C9)),"●",""),""),"")</f>
      </c>
      <c r="M9" s="20">
        <f>IF(AND(ISNUMBER($C9),ISNUMBER('Plan'!$J8),ISNUMBER(M$6)),IF($C9&gt;0,IF(INT((M$6+6-'Plan'!$J8)/$C9)&gt;=MAX(1,-INT(-(M$6-'Plan'!$J8)/$C9)),"●",""),""),"")</f>
      </c>
      <c r="N9" s="20">
        <f>IF(AND(ISNUMBER($C9),ISNUMBER('Plan'!$J8),ISNUMBER(N$6)),IF($C9&gt;0,IF(INT((N$6+6-'Plan'!$J8)/$C9)&gt;=MAX(1,-INT(-(N$6-'Plan'!$J8)/$C9)),"●",""),""),"")</f>
      </c>
      <c r="O9" s="20">
        <f>IF(AND(ISNUMBER($C9),ISNUMBER('Plan'!$J8),ISNUMBER(O$6)),IF($C9&gt;0,IF(INT((O$6+6-'Plan'!$J8)/$C9)&gt;=MAX(1,-INT(-(O$6-'Plan'!$J8)/$C9)),"●",""),""),"")</f>
      </c>
      <c r="P9" s="20">
        <f>IF(AND(ISNUMBER($C9),ISNUMBER('Plan'!$J8),ISNUMBER(P$6)),IF($C9&gt;0,IF(INT((P$6+6-'Plan'!$J8)/$C9)&gt;=MAX(1,-INT(-(P$6-'Plan'!$J8)/$C9)),"●",""),""),"")</f>
      </c>
      <c r="Q9" s="20">
        <f>IF(AND(ISNUMBER($C9),ISNUMBER('Plan'!$J8),ISNUMBER(Q$6)),IF($C9&gt;0,IF(INT((Q$6+6-'Plan'!$J8)/$C9)&gt;=MAX(1,-INT(-(Q$6-'Plan'!$J8)/$C9)),"●",""),""),"")</f>
      </c>
      <c r="R9" s="20">
        <f>IF(AND(ISNUMBER($C9),ISNUMBER('Plan'!$J8),ISNUMBER(R$6)),IF($C9&gt;0,IF(INT((R$6+6-'Plan'!$J8)/$C9)&gt;=MAX(1,-INT(-(R$6-'Plan'!$J8)/$C9)),"●",""),""),"")</f>
      </c>
      <c r="S9" s="20">
        <f>IF(AND(ISNUMBER($C9),ISNUMBER('Plan'!$J8),ISNUMBER(S$6)),IF($C9&gt;0,IF(INT((S$6+6-'Plan'!$J8)/$C9)&gt;=MAX(1,-INT(-(S$6-'Plan'!$J8)/$C9)),"●",""),""),"")</f>
      </c>
      <c r="T9" s="20">
        <f>IF(AND(ISNUMBER($C9),ISNUMBER('Plan'!$J8),ISNUMBER(T$6)),IF($C9&gt;0,IF(INT((T$6+6-'Plan'!$J8)/$C9)&gt;=MAX(1,-INT(-(T$6-'Plan'!$J8)/$C9)),"●",""),""),"")</f>
      </c>
      <c r="U9" s="20">
        <f>IF(AND(ISNUMBER($C9),ISNUMBER('Plan'!$J8),ISNUMBER(U$6)),IF($C9&gt;0,IF(INT((U$6+6-'Plan'!$J8)/$C9)&gt;=MAX(1,-INT(-(U$6-'Plan'!$J8)/$C9)),"●",""),""),"")</f>
      </c>
      <c r="V9" s="20">
        <f>IF(AND(ISNUMBER($C9),ISNUMBER('Plan'!$J8),ISNUMBER(V$6)),IF($C9&gt;0,IF(INT((V$6+6-'Plan'!$J8)/$C9)&gt;=MAX(1,-INT(-(V$6-'Plan'!$J8)/$C9)),"●",""),""),"")</f>
      </c>
      <c r="W9" s="20">
        <f>IF(AND(ISNUMBER($C9),ISNUMBER('Plan'!$J8),ISNUMBER(W$6)),IF($C9&gt;0,IF(INT((W$6+6-'Plan'!$J8)/$C9)&gt;=MAX(1,-INT(-(W$6-'Plan'!$J8)/$C9)),"●",""),""),"")</f>
      </c>
      <c r="X9" s="20">
        <f>IF(AND(ISNUMBER($C9),ISNUMBER('Plan'!$J8),ISNUMBER(X$6)),IF($C9&gt;0,IF(INT((X$6+6-'Plan'!$J8)/$C9)&gt;=MAX(1,-INT(-(X$6-'Plan'!$J8)/$C9)),"●",""),""),"")</f>
      </c>
      <c r="Y9" s="20">
        <f>IF(AND(ISNUMBER($C9),ISNUMBER('Plan'!$J8),ISNUMBER(Y$6)),IF($C9&gt;0,IF(INT((Y$6+6-'Plan'!$J8)/$C9)&gt;=MAX(1,-INT(-(Y$6-'Plan'!$J8)/$C9)),"●",""),""),"")</f>
      </c>
      <c r="Z9" s="20">
        <f>IF(AND(ISNUMBER($C9),ISNUMBER('Plan'!$J8),ISNUMBER(Z$6)),IF($C9&gt;0,IF(INT((Z$6+6-'Plan'!$J8)/$C9)&gt;=MAX(1,-INT(-(Z$6-'Plan'!$J8)/$C9)),"●",""),""),"")</f>
      </c>
      <c r="AA9" s="20">
        <f>IF(AND(ISNUMBER($C9),ISNUMBER('Plan'!$J8),ISNUMBER(AA$6)),IF($C9&gt;0,IF(INT((AA$6+6-'Plan'!$J8)/$C9)&gt;=MAX(1,-INT(-(AA$6-'Plan'!$J8)/$C9)),"●",""),""),"")</f>
      </c>
      <c r="AB9" s="20">
        <f>IF(AND(ISNUMBER($C9),ISNUMBER('Plan'!$J8),ISNUMBER(AB$6)),IF($C9&gt;0,IF(INT((AB$6+6-'Plan'!$J8)/$C9)&gt;=MAX(1,-INT(-(AB$6-'Plan'!$J8)/$C9)),"●",""),""),"")</f>
      </c>
      <c r="AC9" s="20">
        <f>IF(AND(ISNUMBER($C9),ISNUMBER('Plan'!$J8),ISNUMBER(AC$6)),IF($C9&gt;0,IF(INT((AC$6+6-'Plan'!$J8)/$C9)&gt;=MAX(1,-INT(-(AC$6-'Plan'!$J8)/$C9)),"●",""),""),"")</f>
      </c>
      <c r="AD9" s="20">
        <f>IF(AND(ISNUMBER($C9),ISNUMBER('Plan'!$J8),ISNUMBER(AD$6)),IF($C9&gt;0,IF(INT((AD$6+6-'Plan'!$J8)/$C9)&gt;=MAX(1,-INT(-(AD$6-'Plan'!$J8)/$C9)),"●",""),""),"")</f>
      </c>
      <c r="AE9" s="20">
        <f>IF(AND(ISNUMBER($C9),ISNUMBER('Plan'!$J8),ISNUMBER(AE$6)),IF($C9&gt;0,IF(INT((AE$6+6-'Plan'!$J8)/$C9)&gt;=MAX(1,-INT(-(AE$6-'Plan'!$J8)/$C9)),"●",""),""),"")</f>
      </c>
      <c r="AF9" s="20">
        <f>IF(AND(ISNUMBER($C9),ISNUMBER('Plan'!$J8),ISNUMBER(AF$6)),IF($C9&gt;0,IF(INT((AF$6+6-'Plan'!$J8)/$C9)&gt;=MAX(1,-INT(-(AF$6-'Plan'!$J8)/$C9)),"●",""),""),"")</f>
      </c>
      <c r="AG9" s="20">
        <f>IF(AND(ISNUMBER($C9),ISNUMBER('Plan'!$J8),ISNUMBER(AG$6)),IF($C9&gt;0,IF(INT((AG$6+6-'Plan'!$J8)/$C9)&gt;=MAX(1,-INT(-(AG$6-'Plan'!$J8)/$C9)),"●",""),""),"")</f>
      </c>
      <c r="AH9" s="20">
        <f>IF(AND(ISNUMBER($C9),ISNUMBER('Plan'!$J8),ISNUMBER(AH$6)),IF($C9&gt;0,IF(INT((AH$6+6-'Plan'!$J8)/$C9)&gt;=MAX(1,-INT(-(AH$6-'Plan'!$J8)/$C9)),"●",""),""),"")</f>
      </c>
      <c r="AI9" s="20">
        <f>IF(AND(ISNUMBER($C9),ISNUMBER('Plan'!$J8),ISNUMBER(AI$6)),IF($C9&gt;0,IF(INT((AI$6+6-'Plan'!$J8)/$C9)&gt;=MAX(1,-INT(-(AI$6-'Plan'!$J8)/$C9)),"●",""),""),"")</f>
      </c>
      <c r="AJ9" s="20">
        <f>IF(AND(ISNUMBER($C9),ISNUMBER('Plan'!$J8),ISNUMBER(AJ$6)),IF($C9&gt;0,IF(INT((AJ$6+6-'Plan'!$J8)/$C9)&gt;=MAX(1,-INT(-(AJ$6-'Plan'!$J8)/$C9)),"●",""),""),"")</f>
      </c>
      <c r="AK9" s="20">
        <f>IF(AND(ISNUMBER($C9),ISNUMBER('Plan'!$J8),ISNUMBER(AK$6)),IF($C9&gt;0,IF(INT((AK$6+6-'Plan'!$J8)/$C9)&gt;=MAX(1,-INT(-(AK$6-'Plan'!$J8)/$C9)),"●",""),""),"")</f>
      </c>
      <c r="AL9" s="20">
        <f>IF(AND(ISNUMBER($C9),ISNUMBER('Plan'!$J8),ISNUMBER(AL$6)),IF($C9&gt;0,IF(INT((AL$6+6-'Plan'!$J8)/$C9)&gt;=MAX(1,-INT(-(AL$6-'Plan'!$J8)/$C9)),"●",""),""),"")</f>
      </c>
      <c r="AM9" s="20">
        <f>IF(AND(ISNUMBER($C9),ISNUMBER('Plan'!$J8),ISNUMBER(AM$6)),IF($C9&gt;0,IF(INT((AM$6+6-'Plan'!$J8)/$C9)&gt;=MAX(1,-INT(-(AM$6-'Plan'!$J8)/$C9)),"●",""),""),"")</f>
      </c>
      <c r="AN9" s="20">
        <f>IF(AND(ISNUMBER($C9),ISNUMBER('Plan'!$J8),ISNUMBER(AN$6)),IF($C9&gt;0,IF(INT((AN$6+6-'Plan'!$J8)/$C9)&gt;=MAX(1,-INT(-(AN$6-'Plan'!$J8)/$C9)),"●",""),""),"")</f>
      </c>
      <c r="AO9" s="20">
        <f>IF(AND(ISNUMBER($C9),ISNUMBER('Plan'!$J8),ISNUMBER(AO$6)),IF($C9&gt;0,IF(INT((AO$6+6-'Plan'!$J8)/$C9)&gt;=MAX(1,-INT(-(AO$6-'Plan'!$J8)/$C9)),"●",""),""),"")</f>
      </c>
      <c r="AP9" s="20">
        <f>IF(AND(ISNUMBER($C9),ISNUMBER('Plan'!$J8),ISNUMBER(AP$6)),IF($C9&gt;0,IF(INT((AP$6+6-'Plan'!$J8)/$C9)&gt;=MAX(1,-INT(-(AP$6-'Plan'!$J8)/$C9)),"●",""),""),"")</f>
      </c>
      <c r="AQ9" s="20">
        <f>IF(AND(ISNUMBER($C9),ISNUMBER('Plan'!$J8),ISNUMBER(AQ$6)),IF($C9&gt;0,IF(INT((AQ$6+6-'Plan'!$J8)/$C9)&gt;=MAX(1,-INT(-(AQ$6-'Plan'!$J8)/$C9)),"●",""),""),"")</f>
      </c>
      <c r="AR9" s="20">
        <f>IF(AND(ISNUMBER($C9),ISNUMBER('Plan'!$J8),ISNUMBER(AR$6)),IF($C9&gt;0,IF(INT((AR$6+6-'Plan'!$J8)/$C9)&gt;=MAX(1,-INT(-(AR$6-'Plan'!$J8)/$C9)),"●",""),""),"")</f>
      </c>
      <c r="AS9" s="20">
        <f>IF(AND(ISNUMBER($C9),ISNUMBER('Plan'!$J8),ISNUMBER(AS$6)),IF($C9&gt;0,IF(INT((AS$6+6-'Plan'!$J8)/$C9)&gt;=MAX(1,-INT(-(AS$6-'Plan'!$J8)/$C9)),"●",""),""),"")</f>
      </c>
      <c r="AT9" s="20">
        <f>IF(AND(ISNUMBER($C9),ISNUMBER('Plan'!$J8),ISNUMBER(AT$6)),IF($C9&gt;0,IF(INT((AT$6+6-'Plan'!$J8)/$C9)&gt;=MAX(1,-INT(-(AT$6-'Plan'!$J8)/$C9)),"●",""),""),"")</f>
      </c>
      <c r="AU9" s="20">
        <f>IF(AND(ISNUMBER($C9),ISNUMBER('Plan'!$J8),ISNUMBER(AU$6)),IF($C9&gt;0,IF(INT((AU$6+6-'Plan'!$J8)/$C9)&gt;=MAX(1,-INT(-(AU$6-'Plan'!$J8)/$C9)),"●",""),""),"")</f>
      </c>
      <c r="AV9" s="20">
        <f>IF(AND(ISNUMBER($C9),ISNUMBER('Plan'!$J8),ISNUMBER(AV$6)),IF($C9&gt;0,IF(INT((AV$6+6-'Plan'!$J8)/$C9)&gt;=MAX(1,-INT(-(AV$6-'Plan'!$J8)/$C9)),"●",""),""),"")</f>
      </c>
      <c r="AW9" s="20">
        <f>IF(AND(ISNUMBER($C9),ISNUMBER('Plan'!$J8),ISNUMBER(AW$6)),IF($C9&gt;0,IF(INT((AW$6+6-'Plan'!$J8)/$C9)&gt;=MAX(1,-INT(-(AW$6-'Plan'!$J8)/$C9)),"●",""),""),"")</f>
      </c>
      <c r="AX9" s="20">
        <f>IF(AND(ISNUMBER($C9),ISNUMBER('Plan'!$J8),ISNUMBER(AX$6)),IF($C9&gt;0,IF(INT((AX$6+6-'Plan'!$J8)/$C9)&gt;=MAX(1,-INT(-(AX$6-'Plan'!$J8)/$C9)),"●",""),""),"")</f>
      </c>
      <c r="AY9" s="20">
        <f>IF(AND(ISNUMBER($C9),ISNUMBER('Plan'!$J8),ISNUMBER(AY$6)),IF($C9&gt;0,IF(INT((AY$6+6-'Plan'!$J8)/$C9)&gt;=MAX(1,-INT(-(AY$6-'Plan'!$J8)/$C9)),"●",""),""),"")</f>
      </c>
      <c r="AZ9" s="20">
        <f>IF(AND(ISNUMBER($C9),ISNUMBER('Plan'!$J8),ISNUMBER(AZ$6)),IF($C9&gt;0,IF(INT((AZ$6+6-'Plan'!$J8)/$C9)&gt;=MAX(1,-INT(-(AZ$6-'Plan'!$J8)/$C9)),"●",""),""),"")</f>
      </c>
      <c r="BA9" s="20">
        <f>IF(AND(ISNUMBER($C9),ISNUMBER('Plan'!$J8),ISNUMBER(BA$6)),IF($C9&gt;0,IF(INT((BA$6+6-'Plan'!$J8)/$C9)&gt;=MAX(1,-INT(-(BA$6-'Plan'!$J8)/$C9)),"●",""),""),"")</f>
      </c>
      <c r="BB9" s="20">
        <f>IF(AND(ISNUMBER($C9),ISNUMBER('Plan'!$J8),ISNUMBER(BB$6)),IF($C9&gt;0,IF(INT((BB$6+6-'Plan'!$J8)/$C9)&gt;=MAX(1,-INT(-(BB$6-'Plan'!$J8)/$C9)),"●",""),""),"")</f>
      </c>
      <c r="BC9" s="20">
        <f>IF(AND(ISNUMBER($C9),ISNUMBER('Plan'!$J8),ISNUMBER(BC$6)),IF($C9&gt;0,IF(INT((BC$6+6-'Plan'!$J8)/$C9)&gt;=MAX(1,-INT(-(BC$6-'Plan'!$J8)/$C9)),"●",""),""),"")</f>
      </c>
      <c r="BD9" s="20">
        <f>IF(AND(ISNUMBER($C9),ISNUMBER('Plan'!$J8),ISNUMBER(BD$6)),IF($C9&gt;0,IF(INT((BD$6+6-'Plan'!$J8)/$C9)&gt;=MAX(1,-INT(-(BD$6-'Plan'!$J8)/$C9)),"●",""),""),"")</f>
      </c>
    </row>
    <row r="10" spans="1:56" x14ac:dyDescent="0.25">
      <c r="A10" s="11">
        <f>IF('Plan'!B9="",IF('Plan'!A9="","",'Plan'!A9),'Plan'!B9)</f>
      </c>
      <c r="B10" s="11">
        <f>IF('Plan'!D9="","",'Plan'!D9)</f>
      </c>
      <c r="C10" s="18">
        <f>IF(ISNUMBER('Plan'!F9),IF('Plan'!G9="meses",'Plan'!F9*365.25/12,IF('Plan'!G9="semanas",'Plan'!F9*7,IF('Plan'!G9="días",'Plan'!F9,""))),"")</f>
      </c>
      <c r="D10" s="19">
        <f>IF(ISNUMBER('Plan'!H9),'Plan'!H9,"")</f>
      </c>
      <c r="E10" s="20">
        <f>IF(AND(ISNUMBER($C10),ISNUMBER('Plan'!$J9),ISNUMBER(E$6)),IF($C10&gt;0,IF(INT((E$6+6-'Plan'!$J9)/$C10)&gt;=MAX(1,-INT(-(E$6-'Plan'!$J9)/$C10)),"●",""),""),"")</f>
      </c>
      <c r="F10" s="20">
        <f>IF(AND(ISNUMBER($C10),ISNUMBER('Plan'!$J9),ISNUMBER(F$6)),IF($C10&gt;0,IF(INT((F$6+6-'Plan'!$J9)/$C10)&gt;=MAX(1,-INT(-(F$6-'Plan'!$J9)/$C10)),"●",""),""),"")</f>
      </c>
      <c r="G10" s="20">
        <f>IF(AND(ISNUMBER($C10),ISNUMBER('Plan'!$J9),ISNUMBER(G$6)),IF($C10&gt;0,IF(INT((G$6+6-'Plan'!$J9)/$C10)&gt;=MAX(1,-INT(-(G$6-'Plan'!$J9)/$C10)),"●",""),""),"")</f>
      </c>
      <c r="H10" s="20">
        <f>IF(AND(ISNUMBER($C10),ISNUMBER('Plan'!$J9),ISNUMBER(H$6)),IF($C10&gt;0,IF(INT((H$6+6-'Plan'!$J9)/$C10)&gt;=MAX(1,-INT(-(H$6-'Plan'!$J9)/$C10)),"●",""),""),"")</f>
      </c>
      <c r="I10" s="20">
        <f>IF(AND(ISNUMBER($C10),ISNUMBER('Plan'!$J9),ISNUMBER(I$6)),IF($C10&gt;0,IF(INT((I$6+6-'Plan'!$J9)/$C10)&gt;=MAX(1,-INT(-(I$6-'Plan'!$J9)/$C10)),"●",""),""),"")</f>
      </c>
      <c r="J10" s="20">
        <f>IF(AND(ISNUMBER($C10),ISNUMBER('Plan'!$J9),ISNUMBER(J$6)),IF($C10&gt;0,IF(INT((J$6+6-'Plan'!$J9)/$C10)&gt;=MAX(1,-INT(-(J$6-'Plan'!$J9)/$C10)),"●",""),""),"")</f>
      </c>
      <c r="K10" s="20">
        <f>IF(AND(ISNUMBER($C10),ISNUMBER('Plan'!$J9),ISNUMBER(K$6)),IF($C10&gt;0,IF(INT((K$6+6-'Plan'!$J9)/$C10)&gt;=MAX(1,-INT(-(K$6-'Plan'!$J9)/$C10)),"●",""),""),"")</f>
      </c>
      <c r="L10" s="20">
        <f>IF(AND(ISNUMBER($C10),ISNUMBER('Plan'!$J9),ISNUMBER(L$6)),IF($C10&gt;0,IF(INT((L$6+6-'Plan'!$J9)/$C10)&gt;=MAX(1,-INT(-(L$6-'Plan'!$J9)/$C10)),"●",""),""),"")</f>
      </c>
      <c r="M10" s="20">
        <f>IF(AND(ISNUMBER($C10),ISNUMBER('Plan'!$J9),ISNUMBER(M$6)),IF($C10&gt;0,IF(INT((M$6+6-'Plan'!$J9)/$C10)&gt;=MAX(1,-INT(-(M$6-'Plan'!$J9)/$C10)),"●",""),""),"")</f>
      </c>
      <c r="N10" s="20">
        <f>IF(AND(ISNUMBER($C10),ISNUMBER('Plan'!$J9),ISNUMBER(N$6)),IF($C10&gt;0,IF(INT((N$6+6-'Plan'!$J9)/$C10)&gt;=MAX(1,-INT(-(N$6-'Plan'!$J9)/$C10)),"●",""),""),"")</f>
      </c>
      <c r="O10" s="20">
        <f>IF(AND(ISNUMBER($C10),ISNUMBER('Plan'!$J9),ISNUMBER(O$6)),IF($C10&gt;0,IF(INT((O$6+6-'Plan'!$J9)/$C10)&gt;=MAX(1,-INT(-(O$6-'Plan'!$J9)/$C10)),"●",""),""),"")</f>
      </c>
      <c r="P10" s="20">
        <f>IF(AND(ISNUMBER($C10),ISNUMBER('Plan'!$J9),ISNUMBER(P$6)),IF($C10&gt;0,IF(INT((P$6+6-'Plan'!$J9)/$C10)&gt;=MAX(1,-INT(-(P$6-'Plan'!$J9)/$C10)),"●",""),""),"")</f>
      </c>
      <c r="Q10" s="20">
        <f>IF(AND(ISNUMBER($C10),ISNUMBER('Plan'!$J9),ISNUMBER(Q$6)),IF($C10&gt;0,IF(INT((Q$6+6-'Plan'!$J9)/$C10)&gt;=MAX(1,-INT(-(Q$6-'Plan'!$J9)/$C10)),"●",""),""),"")</f>
      </c>
      <c r="R10" s="20">
        <f>IF(AND(ISNUMBER($C10),ISNUMBER('Plan'!$J9),ISNUMBER(R$6)),IF($C10&gt;0,IF(INT((R$6+6-'Plan'!$J9)/$C10)&gt;=MAX(1,-INT(-(R$6-'Plan'!$J9)/$C10)),"●",""),""),"")</f>
      </c>
      <c r="S10" s="20">
        <f>IF(AND(ISNUMBER($C10),ISNUMBER('Plan'!$J9),ISNUMBER(S$6)),IF($C10&gt;0,IF(INT((S$6+6-'Plan'!$J9)/$C10)&gt;=MAX(1,-INT(-(S$6-'Plan'!$J9)/$C10)),"●",""),""),"")</f>
      </c>
      <c r="T10" s="20">
        <f>IF(AND(ISNUMBER($C10),ISNUMBER('Plan'!$J9),ISNUMBER(T$6)),IF($C10&gt;0,IF(INT((T$6+6-'Plan'!$J9)/$C10)&gt;=MAX(1,-INT(-(T$6-'Plan'!$J9)/$C10)),"●",""),""),"")</f>
      </c>
      <c r="U10" s="20">
        <f>IF(AND(ISNUMBER($C10),ISNUMBER('Plan'!$J9),ISNUMBER(U$6)),IF($C10&gt;0,IF(INT((U$6+6-'Plan'!$J9)/$C10)&gt;=MAX(1,-INT(-(U$6-'Plan'!$J9)/$C10)),"●",""),""),"")</f>
      </c>
      <c r="V10" s="20">
        <f>IF(AND(ISNUMBER($C10),ISNUMBER('Plan'!$J9),ISNUMBER(V$6)),IF($C10&gt;0,IF(INT((V$6+6-'Plan'!$J9)/$C10)&gt;=MAX(1,-INT(-(V$6-'Plan'!$J9)/$C10)),"●",""),""),"")</f>
      </c>
      <c r="W10" s="20">
        <f>IF(AND(ISNUMBER($C10),ISNUMBER('Plan'!$J9),ISNUMBER(W$6)),IF($C10&gt;0,IF(INT((W$6+6-'Plan'!$J9)/$C10)&gt;=MAX(1,-INT(-(W$6-'Plan'!$J9)/$C10)),"●",""),""),"")</f>
      </c>
      <c r="X10" s="20">
        <f>IF(AND(ISNUMBER($C10),ISNUMBER('Plan'!$J9),ISNUMBER(X$6)),IF($C10&gt;0,IF(INT((X$6+6-'Plan'!$J9)/$C10)&gt;=MAX(1,-INT(-(X$6-'Plan'!$J9)/$C10)),"●",""),""),"")</f>
      </c>
      <c r="Y10" s="20">
        <f>IF(AND(ISNUMBER($C10),ISNUMBER('Plan'!$J9),ISNUMBER(Y$6)),IF($C10&gt;0,IF(INT((Y$6+6-'Plan'!$J9)/$C10)&gt;=MAX(1,-INT(-(Y$6-'Plan'!$J9)/$C10)),"●",""),""),"")</f>
      </c>
      <c r="Z10" s="20">
        <f>IF(AND(ISNUMBER($C10),ISNUMBER('Plan'!$J9),ISNUMBER(Z$6)),IF($C10&gt;0,IF(INT((Z$6+6-'Plan'!$J9)/$C10)&gt;=MAX(1,-INT(-(Z$6-'Plan'!$J9)/$C10)),"●",""),""),"")</f>
      </c>
      <c r="AA10" s="20">
        <f>IF(AND(ISNUMBER($C10),ISNUMBER('Plan'!$J9),ISNUMBER(AA$6)),IF($C10&gt;0,IF(INT((AA$6+6-'Plan'!$J9)/$C10)&gt;=MAX(1,-INT(-(AA$6-'Plan'!$J9)/$C10)),"●",""),""),"")</f>
      </c>
      <c r="AB10" s="20">
        <f>IF(AND(ISNUMBER($C10),ISNUMBER('Plan'!$J9),ISNUMBER(AB$6)),IF($C10&gt;0,IF(INT((AB$6+6-'Plan'!$J9)/$C10)&gt;=MAX(1,-INT(-(AB$6-'Plan'!$J9)/$C10)),"●",""),""),"")</f>
      </c>
      <c r="AC10" s="20">
        <f>IF(AND(ISNUMBER($C10),ISNUMBER('Plan'!$J9),ISNUMBER(AC$6)),IF($C10&gt;0,IF(INT((AC$6+6-'Plan'!$J9)/$C10)&gt;=MAX(1,-INT(-(AC$6-'Plan'!$J9)/$C10)),"●",""),""),"")</f>
      </c>
      <c r="AD10" s="20">
        <f>IF(AND(ISNUMBER($C10),ISNUMBER('Plan'!$J9),ISNUMBER(AD$6)),IF($C10&gt;0,IF(INT((AD$6+6-'Plan'!$J9)/$C10)&gt;=MAX(1,-INT(-(AD$6-'Plan'!$J9)/$C10)),"●",""),""),"")</f>
      </c>
      <c r="AE10" s="20">
        <f>IF(AND(ISNUMBER($C10),ISNUMBER('Plan'!$J9),ISNUMBER(AE$6)),IF($C10&gt;0,IF(INT((AE$6+6-'Plan'!$J9)/$C10)&gt;=MAX(1,-INT(-(AE$6-'Plan'!$J9)/$C10)),"●",""),""),"")</f>
      </c>
      <c r="AF10" s="20">
        <f>IF(AND(ISNUMBER($C10),ISNUMBER('Plan'!$J9),ISNUMBER(AF$6)),IF($C10&gt;0,IF(INT((AF$6+6-'Plan'!$J9)/$C10)&gt;=MAX(1,-INT(-(AF$6-'Plan'!$J9)/$C10)),"●",""),""),"")</f>
      </c>
      <c r="AG10" s="20">
        <f>IF(AND(ISNUMBER($C10),ISNUMBER('Plan'!$J9),ISNUMBER(AG$6)),IF($C10&gt;0,IF(INT((AG$6+6-'Plan'!$J9)/$C10)&gt;=MAX(1,-INT(-(AG$6-'Plan'!$J9)/$C10)),"●",""),""),"")</f>
      </c>
      <c r="AH10" s="20">
        <f>IF(AND(ISNUMBER($C10),ISNUMBER('Plan'!$J9),ISNUMBER(AH$6)),IF($C10&gt;0,IF(INT((AH$6+6-'Plan'!$J9)/$C10)&gt;=MAX(1,-INT(-(AH$6-'Plan'!$J9)/$C10)),"●",""),""),"")</f>
      </c>
      <c r="AI10" s="20">
        <f>IF(AND(ISNUMBER($C10),ISNUMBER('Plan'!$J9),ISNUMBER(AI$6)),IF($C10&gt;0,IF(INT((AI$6+6-'Plan'!$J9)/$C10)&gt;=MAX(1,-INT(-(AI$6-'Plan'!$J9)/$C10)),"●",""),""),"")</f>
      </c>
      <c r="AJ10" s="20">
        <f>IF(AND(ISNUMBER($C10),ISNUMBER('Plan'!$J9),ISNUMBER(AJ$6)),IF($C10&gt;0,IF(INT((AJ$6+6-'Plan'!$J9)/$C10)&gt;=MAX(1,-INT(-(AJ$6-'Plan'!$J9)/$C10)),"●",""),""),"")</f>
      </c>
      <c r="AK10" s="20">
        <f>IF(AND(ISNUMBER($C10),ISNUMBER('Plan'!$J9),ISNUMBER(AK$6)),IF($C10&gt;0,IF(INT((AK$6+6-'Plan'!$J9)/$C10)&gt;=MAX(1,-INT(-(AK$6-'Plan'!$J9)/$C10)),"●",""),""),"")</f>
      </c>
      <c r="AL10" s="20">
        <f>IF(AND(ISNUMBER($C10),ISNUMBER('Plan'!$J9),ISNUMBER(AL$6)),IF($C10&gt;0,IF(INT((AL$6+6-'Plan'!$J9)/$C10)&gt;=MAX(1,-INT(-(AL$6-'Plan'!$J9)/$C10)),"●",""),""),"")</f>
      </c>
      <c r="AM10" s="20">
        <f>IF(AND(ISNUMBER($C10),ISNUMBER('Plan'!$J9),ISNUMBER(AM$6)),IF($C10&gt;0,IF(INT((AM$6+6-'Plan'!$J9)/$C10)&gt;=MAX(1,-INT(-(AM$6-'Plan'!$J9)/$C10)),"●",""),""),"")</f>
      </c>
      <c r="AN10" s="20">
        <f>IF(AND(ISNUMBER($C10),ISNUMBER('Plan'!$J9),ISNUMBER(AN$6)),IF($C10&gt;0,IF(INT((AN$6+6-'Plan'!$J9)/$C10)&gt;=MAX(1,-INT(-(AN$6-'Plan'!$J9)/$C10)),"●",""),""),"")</f>
      </c>
      <c r="AO10" s="20">
        <f>IF(AND(ISNUMBER($C10),ISNUMBER('Plan'!$J9),ISNUMBER(AO$6)),IF($C10&gt;0,IF(INT((AO$6+6-'Plan'!$J9)/$C10)&gt;=MAX(1,-INT(-(AO$6-'Plan'!$J9)/$C10)),"●",""),""),"")</f>
      </c>
      <c r="AP10" s="20">
        <f>IF(AND(ISNUMBER($C10),ISNUMBER('Plan'!$J9),ISNUMBER(AP$6)),IF($C10&gt;0,IF(INT((AP$6+6-'Plan'!$J9)/$C10)&gt;=MAX(1,-INT(-(AP$6-'Plan'!$J9)/$C10)),"●",""),""),"")</f>
      </c>
      <c r="AQ10" s="20">
        <f>IF(AND(ISNUMBER($C10),ISNUMBER('Plan'!$J9),ISNUMBER(AQ$6)),IF($C10&gt;0,IF(INT((AQ$6+6-'Plan'!$J9)/$C10)&gt;=MAX(1,-INT(-(AQ$6-'Plan'!$J9)/$C10)),"●",""),""),"")</f>
      </c>
      <c r="AR10" s="20">
        <f>IF(AND(ISNUMBER($C10),ISNUMBER('Plan'!$J9),ISNUMBER(AR$6)),IF($C10&gt;0,IF(INT((AR$6+6-'Plan'!$J9)/$C10)&gt;=MAX(1,-INT(-(AR$6-'Plan'!$J9)/$C10)),"●",""),""),"")</f>
      </c>
      <c r="AS10" s="20">
        <f>IF(AND(ISNUMBER($C10),ISNUMBER('Plan'!$J9),ISNUMBER(AS$6)),IF($C10&gt;0,IF(INT((AS$6+6-'Plan'!$J9)/$C10)&gt;=MAX(1,-INT(-(AS$6-'Plan'!$J9)/$C10)),"●",""),""),"")</f>
      </c>
      <c r="AT10" s="20">
        <f>IF(AND(ISNUMBER($C10),ISNUMBER('Plan'!$J9),ISNUMBER(AT$6)),IF($C10&gt;0,IF(INT((AT$6+6-'Plan'!$J9)/$C10)&gt;=MAX(1,-INT(-(AT$6-'Plan'!$J9)/$C10)),"●",""),""),"")</f>
      </c>
      <c r="AU10" s="20">
        <f>IF(AND(ISNUMBER($C10),ISNUMBER('Plan'!$J9),ISNUMBER(AU$6)),IF($C10&gt;0,IF(INT((AU$6+6-'Plan'!$J9)/$C10)&gt;=MAX(1,-INT(-(AU$6-'Plan'!$J9)/$C10)),"●",""),""),"")</f>
      </c>
      <c r="AV10" s="20">
        <f>IF(AND(ISNUMBER($C10),ISNUMBER('Plan'!$J9),ISNUMBER(AV$6)),IF($C10&gt;0,IF(INT((AV$6+6-'Plan'!$J9)/$C10)&gt;=MAX(1,-INT(-(AV$6-'Plan'!$J9)/$C10)),"●",""),""),"")</f>
      </c>
      <c r="AW10" s="20">
        <f>IF(AND(ISNUMBER($C10),ISNUMBER('Plan'!$J9),ISNUMBER(AW$6)),IF($C10&gt;0,IF(INT((AW$6+6-'Plan'!$J9)/$C10)&gt;=MAX(1,-INT(-(AW$6-'Plan'!$J9)/$C10)),"●",""),""),"")</f>
      </c>
      <c r="AX10" s="20">
        <f>IF(AND(ISNUMBER($C10),ISNUMBER('Plan'!$J9),ISNUMBER(AX$6)),IF($C10&gt;0,IF(INT((AX$6+6-'Plan'!$J9)/$C10)&gt;=MAX(1,-INT(-(AX$6-'Plan'!$J9)/$C10)),"●",""),""),"")</f>
      </c>
      <c r="AY10" s="20">
        <f>IF(AND(ISNUMBER($C10),ISNUMBER('Plan'!$J9),ISNUMBER(AY$6)),IF($C10&gt;0,IF(INT((AY$6+6-'Plan'!$J9)/$C10)&gt;=MAX(1,-INT(-(AY$6-'Plan'!$J9)/$C10)),"●",""),""),"")</f>
      </c>
      <c r="AZ10" s="20">
        <f>IF(AND(ISNUMBER($C10),ISNUMBER('Plan'!$J9),ISNUMBER(AZ$6)),IF($C10&gt;0,IF(INT((AZ$6+6-'Plan'!$J9)/$C10)&gt;=MAX(1,-INT(-(AZ$6-'Plan'!$J9)/$C10)),"●",""),""),"")</f>
      </c>
      <c r="BA10" s="20">
        <f>IF(AND(ISNUMBER($C10),ISNUMBER('Plan'!$J9),ISNUMBER(BA$6)),IF($C10&gt;0,IF(INT((BA$6+6-'Plan'!$J9)/$C10)&gt;=MAX(1,-INT(-(BA$6-'Plan'!$J9)/$C10)),"●",""),""),"")</f>
      </c>
      <c r="BB10" s="20">
        <f>IF(AND(ISNUMBER($C10),ISNUMBER('Plan'!$J9),ISNUMBER(BB$6)),IF($C10&gt;0,IF(INT((BB$6+6-'Plan'!$J9)/$C10)&gt;=MAX(1,-INT(-(BB$6-'Plan'!$J9)/$C10)),"●",""),""),"")</f>
      </c>
      <c r="BC10" s="20">
        <f>IF(AND(ISNUMBER($C10),ISNUMBER('Plan'!$J9),ISNUMBER(BC$6)),IF($C10&gt;0,IF(INT((BC$6+6-'Plan'!$J9)/$C10)&gt;=MAX(1,-INT(-(BC$6-'Plan'!$J9)/$C10)),"●",""),""),"")</f>
      </c>
      <c r="BD10" s="20">
        <f>IF(AND(ISNUMBER($C10),ISNUMBER('Plan'!$J9),ISNUMBER(BD$6)),IF($C10&gt;0,IF(INT((BD$6+6-'Plan'!$J9)/$C10)&gt;=MAX(1,-INT(-(BD$6-'Plan'!$J9)/$C10)),"●",""),""),"")</f>
      </c>
    </row>
    <row r="11" spans="1:56" x14ac:dyDescent="0.25">
      <c r="A11" s="11">
        <f>IF('Plan'!B10="",IF('Plan'!A10="","",'Plan'!A10),'Plan'!B10)</f>
      </c>
      <c r="B11" s="11">
        <f>IF('Plan'!D10="","",'Plan'!D10)</f>
      </c>
      <c r="C11" s="18">
        <f>IF(ISNUMBER('Plan'!F10),IF('Plan'!G10="meses",'Plan'!F10*365.25/12,IF('Plan'!G10="semanas",'Plan'!F10*7,IF('Plan'!G10="días",'Plan'!F10,""))),"")</f>
      </c>
      <c r="D11" s="19">
        <f>IF(ISNUMBER('Plan'!H10),'Plan'!H10,"")</f>
      </c>
      <c r="E11" s="20">
        <f>IF(AND(ISNUMBER($C11),ISNUMBER('Plan'!$J10),ISNUMBER(E$6)),IF($C11&gt;0,IF(INT((E$6+6-'Plan'!$J10)/$C11)&gt;=MAX(1,-INT(-(E$6-'Plan'!$J10)/$C11)),"●",""),""),"")</f>
      </c>
      <c r="F11" s="20">
        <f>IF(AND(ISNUMBER($C11),ISNUMBER('Plan'!$J10),ISNUMBER(F$6)),IF($C11&gt;0,IF(INT((F$6+6-'Plan'!$J10)/$C11)&gt;=MAX(1,-INT(-(F$6-'Plan'!$J10)/$C11)),"●",""),""),"")</f>
      </c>
      <c r="G11" s="20">
        <f>IF(AND(ISNUMBER($C11),ISNUMBER('Plan'!$J10),ISNUMBER(G$6)),IF($C11&gt;0,IF(INT((G$6+6-'Plan'!$J10)/$C11)&gt;=MAX(1,-INT(-(G$6-'Plan'!$J10)/$C11)),"●",""),""),"")</f>
      </c>
      <c r="H11" s="20">
        <f>IF(AND(ISNUMBER($C11),ISNUMBER('Plan'!$J10),ISNUMBER(H$6)),IF($C11&gt;0,IF(INT((H$6+6-'Plan'!$J10)/$C11)&gt;=MAX(1,-INT(-(H$6-'Plan'!$J10)/$C11)),"●",""),""),"")</f>
      </c>
      <c r="I11" s="20">
        <f>IF(AND(ISNUMBER($C11),ISNUMBER('Plan'!$J10),ISNUMBER(I$6)),IF($C11&gt;0,IF(INT((I$6+6-'Plan'!$J10)/$C11)&gt;=MAX(1,-INT(-(I$6-'Plan'!$J10)/$C11)),"●",""),""),"")</f>
      </c>
      <c r="J11" s="20">
        <f>IF(AND(ISNUMBER($C11),ISNUMBER('Plan'!$J10),ISNUMBER(J$6)),IF($C11&gt;0,IF(INT((J$6+6-'Plan'!$J10)/$C11)&gt;=MAX(1,-INT(-(J$6-'Plan'!$J10)/$C11)),"●",""),""),"")</f>
      </c>
      <c r="K11" s="20">
        <f>IF(AND(ISNUMBER($C11),ISNUMBER('Plan'!$J10),ISNUMBER(K$6)),IF($C11&gt;0,IF(INT((K$6+6-'Plan'!$J10)/$C11)&gt;=MAX(1,-INT(-(K$6-'Plan'!$J10)/$C11)),"●",""),""),"")</f>
      </c>
      <c r="L11" s="20">
        <f>IF(AND(ISNUMBER($C11),ISNUMBER('Plan'!$J10),ISNUMBER(L$6)),IF($C11&gt;0,IF(INT((L$6+6-'Plan'!$J10)/$C11)&gt;=MAX(1,-INT(-(L$6-'Plan'!$J10)/$C11)),"●",""),""),"")</f>
      </c>
      <c r="M11" s="20">
        <f>IF(AND(ISNUMBER($C11),ISNUMBER('Plan'!$J10),ISNUMBER(M$6)),IF($C11&gt;0,IF(INT((M$6+6-'Plan'!$J10)/$C11)&gt;=MAX(1,-INT(-(M$6-'Plan'!$J10)/$C11)),"●",""),""),"")</f>
      </c>
      <c r="N11" s="20">
        <f>IF(AND(ISNUMBER($C11),ISNUMBER('Plan'!$J10),ISNUMBER(N$6)),IF($C11&gt;0,IF(INT((N$6+6-'Plan'!$J10)/$C11)&gt;=MAX(1,-INT(-(N$6-'Plan'!$J10)/$C11)),"●",""),""),"")</f>
      </c>
      <c r="O11" s="20">
        <f>IF(AND(ISNUMBER($C11),ISNUMBER('Plan'!$J10),ISNUMBER(O$6)),IF($C11&gt;0,IF(INT((O$6+6-'Plan'!$J10)/$C11)&gt;=MAX(1,-INT(-(O$6-'Plan'!$J10)/$C11)),"●",""),""),"")</f>
      </c>
      <c r="P11" s="20">
        <f>IF(AND(ISNUMBER($C11),ISNUMBER('Plan'!$J10),ISNUMBER(P$6)),IF($C11&gt;0,IF(INT((P$6+6-'Plan'!$J10)/$C11)&gt;=MAX(1,-INT(-(P$6-'Plan'!$J10)/$C11)),"●",""),""),"")</f>
      </c>
      <c r="Q11" s="20">
        <f>IF(AND(ISNUMBER($C11),ISNUMBER('Plan'!$J10),ISNUMBER(Q$6)),IF($C11&gt;0,IF(INT((Q$6+6-'Plan'!$J10)/$C11)&gt;=MAX(1,-INT(-(Q$6-'Plan'!$J10)/$C11)),"●",""),""),"")</f>
      </c>
      <c r="R11" s="20">
        <f>IF(AND(ISNUMBER($C11),ISNUMBER('Plan'!$J10),ISNUMBER(R$6)),IF($C11&gt;0,IF(INT((R$6+6-'Plan'!$J10)/$C11)&gt;=MAX(1,-INT(-(R$6-'Plan'!$J10)/$C11)),"●",""),""),"")</f>
      </c>
      <c r="S11" s="20">
        <f>IF(AND(ISNUMBER($C11),ISNUMBER('Plan'!$J10),ISNUMBER(S$6)),IF($C11&gt;0,IF(INT((S$6+6-'Plan'!$J10)/$C11)&gt;=MAX(1,-INT(-(S$6-'Plan'!$J10)/$C11)),"●",""),""),"")</f>
      </c>
      <c r="T11" s="20">
        <f>IF(AND(ISNUMBER($C11),ISNUMBER('Plan'!$J10),ISNUMBER(T$6)),IF($C11&gt;0,IF(INT((T$6+6-'Plan'!$J10)/$C11)&gt;=MAX(1,-INT(-(T$6-'Plan'!$J10)/$C11)),"●",""),""),"")</f>
      </c>
      <c r="U11" s="20">
        <f>IF(AND(ISNUMBER($C11),ISNUMBER('Plan'!$J10),ISNUMBER(U$6)),IF($C11&gt;0,IF(INT((U$6+6-'Plan'!$J10)/$C11)&gt;=MAX(1,-INT(-(U$6-'Plan'!$J10)/$C11)),"●",""),""),"")</f>
      </c>
      <c r="V11" s="20">
        <f>IF(AND(ISNUMBER($C11),ISNUMBER('Plan'!$J10),ISNUMBER(V$6)),IF($C11&gt;0,IF(INT((V$6+6-'Plan'!$J10)/$C11)&gt;=MAX(1,-INT(-(V$6-'Plan'!$J10)/$C11)),"●",""),""),"")</f>
      </c>
      <c r="W11" s="20">
        <f>IF(AND(ISNUMBER($C11),ISNUMBER('Plan'!$J10),ISNUMBER(W$6)),IF($C11&gt;0,IF(INT((W$6+6-'Plan'!$J10)/$C11)&gt;=MAX(1,-INT(-(W$6-'Plan'!$J10)/$C11)),"●",""),""),"")</f>
      </c>
      <c r="X11" s="20">
        <f>IF(AND(ISNUMBER($C11),ISNUMBER('Plan'!$J10),ISNUMBER(X$6)),IF($C11&gt;0,IF(INT((X$6+6-'Plan'!$J10)/$C11)&gt;=MAX(1,-INT(-(X$6-'Plan'!$J10)/$C11)),"●",""),""),"")</f>
      </c>
      <c r="Y11" s="20">
        <f>IF(AND(ISNUMBER($C11),ISNUMBER('Plan'!$J10),ISNUMBER(Y$6)),IF($C11&gt;0,IF(INT((Y$6+6-'Plan'!$J10)/$C11)&gt;=MAX(1,-INT(-(Y$6-'Plan'!$J10)/$C11)),"●",""),""),"")</f>
      </c>
      <c r="Z11" s="20">
        <f>IF(AND(ISNUMBER($C11),ISNUMBER('Plan'!$J10),ISNUMBER(Z$6)),IF($C11&gt;0,IF(INT((Z$6+6-'Plan'!$J10)/$C11)&gt;=MAX(1,-INT(-(Z$6-'Plan'!$J10)/$C11)),"●",""),""),"")</f>
      </c>
      <c r="AA11" s="20">
        <f>IF(AND(ISNUMBER($C11),ISNUMBER('Plan'!$J10),ISNUMBER(AA$6)),IF($C11&gt;0,IF(INT((AA$6+6-'Plan'!$J10)/$C11)&gt;=MAX(1,-INT(-(AA$6-'Plan'!$J10)/$C11)),"●",""),""),"")</f>
      </c>
      <c r="AB11" s="20">
        <f>IF(AND(ISNUMBER($C11),ISNUMBER('Plan'!$J10),ISNUMBER(AB$6)),IF($C11&gt;0,IF(INT((AB$6+6-'Plan'!$J10)/$C11)&gt;=MAX(1,-INT(-(AB$6-'Plan'!$J10)/$C11)),"●",""),""),"")</f>
      </c>
      <c r="AC11" s="20">
        <f>IF(AND(ISNUMBER($C11),ISNUMBER('Plan'!$J10),ISNUMBER(AC$6)),IF($C11&gt;0,IF(INT((AC$6+6-'Plan'!$J10)/$C11)&gt;=MAX(1,-INT(-(AC$6-'Plan'!$J10)/$C11)),"●",""),""),"")</f>
      </c>
      <c r="AD11" s="20">
        <f>IF(AND(ISNUMBER($C11),ISNUMBER('Plan'!$J10),ISNUMBER(AD$6)),IF($C11&gt;0,IF(INT((AD$6+6-'Plan'!$J10)/$C11)&gt;=MAX(1,-INT(-(AD$6-'Plan'!$J10)/$C11)),"●",""),""),"")</f>
      </c>
      <c r="AE11" s="20">
        <f>IF(AND(ISNUMBER($C11),ISNUMBER('Plan'!$J10),ISNUMBER(AE$6)),IF($C11&gt;0,IF(INT((AE$6+6-'Plan'!$J10)/$C11)&gt;=MAX(1,-INT(-(AE$6-'Plan'!$J10)/$C11)),"●",""),""),"")</f>
      </c>
      <c r="AF11" s="20">
        <f>IF(AND(ISNUMBER($C11),ISNUMBER('Plan'!$J10),ISNUMBER(AF$6)),IF($C11&gt;0,IF(INT((AF$6+6-'Plan'!$J10)/$C11)&gt;=MAX(1,-INT(-(AF$6-'Plan'!$J10)/$C11)),"●",""),""),"")</f>
      </c>
      <c r="AG11" s="20">
        <f>IF(AND(ISNUMBER($C11),ISNUMBER('Plan'!$J10),ISNUMBER(AG$6)),IF($C11&gt;0,IF(INT((AG$6+6-'Plan'!$J10)/$C11)&gt;=MAX(1,-INT(-(AG$6-'Plan'!$J10)/$C11)),"●",""),""),"")</f>
      </c>
      <c r="AH11" s="20">
        <f>IF(AND(ISNUMBER($C11),ISNUMBER('Plan'!$J10),ISNUMBER(AH$6)),IF($C11&gt;0,IF(INT((AH$6+6-'Plan'!$J10)/$C11)&gt;=MAX(1,-INT(-(AH$6-'Plan'!$J10)/$C11)),"●",""),""),"")</f>
      </c>
      <c r="AI11" s="20">
        <f>IF(AND(ISNUMBER($C11),ISNUMBER('Plan'!$J10),ISNUMBER(AI$6)),IF($C11&gt;0,IF(INT((AI$6+6-'Plan'!$J10)/$C11)&gt;=MAX(1,-INT(-(AI$6-'Plan'!$J10)/$C11)),"●",""),""),"")</f>
      </c>
      <c r="AJ11" s="20">
        <f>IF(AND(ISNUMBER($C11),ISNUMBER('Plan'!$J10),ISNUMBER(AJ$6)),IF($C11&gt;0,IF(INT((AJ$6+6-'Plan'!$J10)/$C11)&gt;=MAX(1,-INT(-(AJ$6-'Plan'!$J10)/$C11)),"●",""),""),"")</f>
      </c>
      <c r="AK11" s="20">
        <f>IF(AND(ISNUMBER($C11),ISNUMBER('Plan'!$J10),ISNUMBER(AK$6)),IF($C11&gt;0,IF(INT((AK$6+6-'Plan'!$J10)/$C11)&gt;=MAX(1,-INT(-(AK$6-'Plan'!$J10)/$C11)),"●",""),""),"")</f>
      </c>
      <c r="AL11" s="20">
        <f>IF(AND(ISNUMBER($C11),ISNUMBER('Plan'!$J10),ISNUMBER(AL$6)),IF($C11&gt;0,IF(INT((AL$6+6-'Plan'!$J10)/$C11)&gt;=MAX(1,-INT(-(AL$6-'Plan'!$J10)/$C11)),"●",""),""),"")</f>
      </c>
      <c r="AM11" s="20">
        <f>IF(AND(ISNUMBER($C11),ISNUMBER('Plan'!$J10),ISNUMBER(AM$6)),IF($C11&gt;0,IF(INT((AM$6+6-'Plan'!$J10)/$C11)&gt;=MAX(1,-INT(-(AM$6-'Plan'!$J10)/$C11)),"●",""),""),"")</f>
      </c>
      <c r="AN11" s="20">
        <f>IF(AND(ISNUMBER($C11),ISNUMBER('Plan'!$J10),ISNUMBER(AN$6)),IF($C11&gt;0,IF(INT((AN$6+6-'Plan'!$J10)/$C11)&gt;=MAX(1,-INT(-(AN$6-'Plan'!$J10)/$C11)),"●",""),""),"")</f>
      </c>
      <c r="AO11" s="20">
        <f>IF(AND(ISNUMBER($C11),ISNUMBER('Plan'!$J10),ISNUMBER(AO$6)),IF($C11&gt;0,IF(INT((AO$6+6-'Plan'!$J10)/$C11)&gt;=MAX(1,-INT(-(AO$6-'Plan'!$J10)/$C11)),"●",""),""),"")</f>
      </c>
      <c r="AP11" s="20">
        <f>IF(AND(ISNUMBER($C11),ISNUMBER('Plan'!$J10),ISNUMBER(AP$6)),IF($C11&gt;0,IF(INT((AP$6+6-'Plan'!$J10)/$C11)&gt;=MAX(1,-INT(-(AP$6-'Plan'!$J10)/$C11)),"●",""),""),"")</f>
      </c>
      <c r="AQ11" s="20">
        <f>IF(AND(ISNUMBER($C11),ISNUMBER('Plan'!$J10),ISNUMBER(AQ$6)),IF($C11&gt;0,IF(INT((AQ$6+6-'Plan'!$J10)/$C11)&gt;=MAX(1,-INT(-(AQ$6-'Plan'!$J10)/$C11)),"●",""),""),"")</f>
      </c>
      <c r="AR11" s="20">
        <f>IF(AND(ISNUMBER($C11),ISNUMBER('Plan'!$J10),ISNUMBER(AR$6)),IF($C11&gt;0,IF(INT((AR$6+6-'Plan'!$J10)/$C11)&gt;=MAX(1,-INT(-(AR$6-'Plan'!$J10)/$C11)),"●",""),""),"")</f>
      </c>
      <c r="AS11" s="20">
        <f>IF(AND(ISNUMBER($C11),ISNUMBER('Plan'!$J10),ISNUMBER(AS$6)),IF($C11&gt;0,IF(INT((AS$6+6-'Plan'!$J10)/$C11)&gt;=MAX(1,-INT(-(AS$6-'Plan'!$J10)/$C11)),"●",""),""),"")</f>
      </c>
      <c r="AT11" s="20">
        <f>IF(AND(ISNUMBER($C11),ISNUMBER('Plan'!$J10),ISNUMBER(AT$6)),IF($C11&gt;0,IF(INT((AT$6+6-'Plan'!$J10)/$C11)&gt;=MAX(1,-INT(-(AT$6-'Plan'!$J10)/$C11)),"●",""),""),"")</f>
      </c>
      <c r="AU11" s="20">
        <f>IF(AND(ISNUMBER($C11),ISNUMBER('Plan'!$J10),ISNUMBER(AU$6)),IF($C11&gt;0,IF(INT((AU$6+6-'Plan'!$J10)/$C11)&gt;=MAX(1,-INT(-(AU$6-'Plan'!$J10)/$C11)),"●",""),""),"")</f>
      </c>
      <c r="AV11" s="20">
        <f>IF(AND(ISNUMBER($C11),ISNUMBER('Plan'!$J10),ISNUMBER(AV$6)),IF($C11&gt;0,IF(INT((AV$6+6-'Plan'!$J10)/$C11)&gt;=MAX(1,-INT(-(AV$6-'Plan'!$J10)/$C11)),"●",""),""),"")</f>
      </c>
      <c r="AW11" s="20">
        <f>IF(AND(ISNUMBER($C11),ISNUMBER('Plan'!$J10),ISNUMBER(AW$6)),IF($C11&gt;0,IF(INT((AW$6+6-'Plan'!$J10)/$C11)&gt;=MAX(1,-INT(-(AW$6-'Plan'!$J10)/$C11)),"●",""),""),"")</f>
      </c>
      <c r="AX11" s="20">
        <f>IF(AND(ISNUMBER($C11),ISNUMBER('Plan'!$J10),ISNUMBER(AX$6)),IF($C11&gt;0,IF(INT((AX$6+6-'Plan'!$J10)/$C11)&gt;=MAX(1,-INT(-(AX$6-'Plan'!$J10)/$C11)),"●",""),""),"")</f>
      </c>
      <c r="AY11" s="20">
        <f>IF(AND(ISNUMBER($C11),ISNUMBER('Plan'!$J10),ISNUMBER(AY$6)),IF($C11&gt;0,IF(INT((AY$6+6-'Plan'!$J10)/$C11)&gt;=MAX(1,-INT(-(AY$6-'Plan'!$J10)/$C11)),"●",""),""),"")</f>
      </c>
      <c r="AZ11" s="20">
        <f>IF(AND(ISNUMBER($C11),ISNUMBER('Plan'!$J10),ISNUMBER(AZ$6)),IF($C11&gt;0,IF(INT((AZ$6+6-'Plan'!$J10)/$C11)&gt;=MAX(1,-INT(-(AZ$6-'Plan'!$J10)/$C11)),"●",""),""),"")</f>
      </c>
      <c r="BA11" s="20">
        <f>IF(AND(ISNUMBER($C11),ISNUMBER('Plan'!$J10),ISNUMBER(BA$6)),IF($C11&gt;0,IF(INT((BA$6+6-'Plan'!$J10)/$C11)&gt;=MAX(1,-INT(-(BA$6-'Plan'!$J10)/$C11)),"●",""),""),"")</f>
      </c>
      <c r="BB11" s="20">
        <f>IF(AND(ISNUMBER($C11),ISNUMBER('Plan'!$J10),ISNUMBER(BB$6)),IF($C11&gt;0,IF(INT((BB$6+6-'Plan'!$J10)/$C11)&gt;=MAX(1,-INT(-(BB$6-'Plan'!$J10)/$C11)),"●",""),""),"")</f>
      </c>
      <c r="BC11" s="20">
        <f>IF(AND(ISNUMBER($C11),ISNUMBER('Plan'!$J10),ISNUMBER(BC$6)),IF($C11&gt;0,IF(INT((BC$6+6-'Plan'!$J10)/$C11)&gt;=MAX(1,-INT(-(BC$6-'Plan'!$J10)/$C11)),"●",""),""),"")</f>
      </c>
      <c r="BD11" s="20">
        <f>IF(AND(ISNUMBER($C11),ISNUMBER('Plan'!$J10),ISNUMBER(BD$6)),IF($C11&gt;0,IF(INT((BD$6+6-'Plan'!$J10)/$C11)&gt;=MAX(1,-INT(-(BD$6-'Plan'!$J10)/$C11)),"●",""),""),"")</f>
      </c>
    </row>
    <row r="12" spans="1:56" x14ac:dyDescent="0.25">
      <c r="A12" s="11">
        <f>IF('Plan'!B11="",IF('Plan'!A11="","",'Plan'!A11),'Plan'!B11)</f>
      </c>
      <c r="B12" s="11">
        <f>IF('Plan'!D11="","",'Plan'!D11)</f>
      </c>
      <c r="C12" s="18">
        <f>IF(ISNUMBER('Plan'!F11),IF('Plan'!G11="meses",'Plan'!F11*365.25/12,IF('Plan'!G11="semanas",'Plan'!F11*7,IF('Plan'!G11="días",'Plan'!F11,""))),"")</f>
      </c>
      <c r="D12" s="19">
        <f>IF(ISNUMBER('Plan'!H11),'Plan'!H11,"")</f>
      </c>
      <c r="E12" s="20">
        <f>IF(AND(ISNUMBER($C12),ISNUMBER('Plan'!$J11),ISNUMBER(E$6)),IF($C12&gt;0,IF(INT((E$6+6-'Plan'!$J11)/$C12)&gt;=MAX(1,-INT(-(E$6-'Plan'!$J11)/$C12)),"●",""),""),"")</f>
      </c>
      <c r="F12" s="20">
        <f>IF(AND(ISNUMBER($C12),ISNUMBER('Plan'!$J11),ISNUMBER(F$6)),IF($C12&gt;0,IF(INT((F$6+6-'Plan'!$J11)/$C12)&gt;=MAX(1,-INT(-(F$6-'Plan'!$J11)/$C12)),"●",""),""),"")</f>
      </c>
      <c r="G12" s="20">
        <f>IF(AND(ISNUMBER($C12),ISNUMBER('Plan'!$J11),ISNUMBER(G$6)),IF($C12&gt;0,IF(INT((G$6+6-'Plan'!$J11)/$C12)&gt;=MAX(1,-INT(-(G$6-'Plan'!$J11)/$C12)),"●",""),""),"")</f>
      </c>
      <c r="H12" s="20">
        <f>IF(AND(ISNUMBER($C12),ISNUMBER('Plan'!$J11),ISNUMBER(H$6)),IF($C12&gt;0,IF(INT((H$6+6-'Plan'!$J11)/$C12)&gt;=MAX(1,-INT(-(H$6-'Plan'!$J11)/$C12)),"●",""),""),"")</f>
      </c>
      <c r="I12" s="20">
        <f>IF(AND(ISNUMBER($C12),ISNUMBER('Plan'!$J11),ISNUMBER(I$6)),IF($C12&gt;0,IF(INT((I$6+6-'Plan'!$J11)/$C12)&gt;=MAX(1,-INT(-(I$6-'Plan'!$J11)/$C12)),"●",""),""),"")</f>
      </c>
      <c r="J12" s="20">
        <f>IF(AND(ISNUMBER($C12),ISNUMBER('Plan'!$J11),ISNUMBER(J$6)),IF($C12&gt;0,IF(INT((J$6+6-'Plan'!$J11)/$C12)&gt;=MAX(1,-INT(-(J$6-'Plan'!$J11)/$C12)),"●",""),""),"")</f>
      </c>
      <c r="K12" s="20">
        <f>IF(AND(ISNUMBER($C12),ISNUMBER('Plan'!$J11),ISNUMBER(K$6)),IF($C12&gt;0,IF(INT((K$6+6-'Plan'!$J11)/$C12)&gt;=MAX(1,-INT(-(K$6-'Plan'!$J11)/$C12)),"●",""),""),"")</f>
      </c>
      <c r="L12" s="20">
        <f>IF(AND(ISNUMBER($C12),ISNUMBER('Plan'!$J11),ISNUMBER(L$6)),IF($C12&gt;0,IF(INT((L$6+6-'Plan'!$J11)/$C12)&gt;=MAX(1,-INT(-(L$6-'Plan'!$J11)/$C12)),"●",""),""),"")</f>
      </c>
      <c r="M12" s="20">
        <f>IF(AND(ISNUMBER($C12),ISNUMBER('Plan'!$J11),ISNUMBER(M$6)),IF($C12&gt;0,IF(INT((M$6+6-'Plan'!$J11)/$C12)&gt;=MAX(1,-INT(-(M$6-'Plan'!$J11)/$C12)),"●",""),""),"")</f>
      </c>
      <c r="N12" s="20">
        <f>IF(AND(ISNUMBER($C12),ISNUMBER('Plan'!$J11),ISNUMBER(N$6)),IF($C12&gt;0,IF(INT((N$6+6-'Plan'!$J11)/$C12)&gt;=MAX(1,-INT(-(N$6-'Plan'!$J11)/$C12)),"●",""),""),"")</f>
      </c>
      <c r="O12" s="20">
        <f>IF(AND(ISNUMBER($C12),ISNUMBER('Plan'!$J11),ISNUMBER(O$6)),IF($C12&gt;0,IF(INT((O$6+6-'Plan'!$J11)/$C12)&gt;=MAX(1,-INT(-(O$6-'Plan'!$J11)/$C12)),"●",""),""),"")</f>
      </c>
      <c r="P12" s="20">
        <f>IF(AND(ISNUMBER($C12),ISNUMBER('Plan'!$J11),ISNUMBER(P$6)),IF($C12&gt;0,IF(INT((P$6+6-'Plan'!$J11)/$C12)&gt;=MAX(1,-INT(-(P$6-'Plan'!$J11)/$C12)),"●",""),""),"")</f>
      </c>
      <c r="Q12" s="20">
        <f>IF(AND(ISNUMBER($C12),ISNUMBER('Plan'!$J11),ISNUMBER(Q$6)),IF($C12&gt;0,IF(INT((Q$6+6-'Plan'!$J11)/$C12)&gt;=MAX(1,-INT(-(Q$6-'Plan'!$J11)/$C12)),"●",""),""),"")</f>
      </c>
      <c r="R12" s="20">
        <f>IF(AND(ISNUMBER($C12),ISNUMBER('Plan'!$J11),ISNUMBER(R$6)),IF($C12&gt;0,IF(INT((R$6+6-'Plan'!$J11)/$C12)&gt;=MAX(1,-INT(-(R$6-'Plan'!$J11)/$C12)),"●",""),""),"")</f>
      </c>
      <c r="S12" s="20">
        <f>IF(AND(ISNUMBER($C12),ISNUMBER('Plan'!$J11),ISNUMBER(S$6)),IF($C12&gt;0,IF(INT((S$6+6-'Plan'!$J11)/$C12)&gt;=MAX(1,-INT(-(S$6-'Plan'!$J11)/$C12)),"●",""),""),"")</f>
      </c>
      <c r="T12" s="20">
        <f>IF(AND(ISNUMBER($C12),ISNUMBER('Plan'!$J11),ISNUMBER(T$6)),IF($C12&gt;0,IF(INT((T$6+6-'Plan'!$J11)/$C12)&gt;=MAX(1,-INT(-(T$6-'Plan'!$J11)/$C12)),"●",""),""),"")</f>
      </c>
      <c r="U12" s="20">
        <f>IF(AND(ISNUMBER($C12),ISNUMBER('Plan'!$J11),ISNUMBER(U$6)),IF($C12&gt;0,IF(INT((U$6+6-'Plan'!$J11)/$C12)&gt;=MAX(1,-INT(-(U$6-'Plan'!$J11)/$C12)),"●",""),""),"")</f>
      </c>
      <c r="V12" s="20">
        <f>IF(AND(ISNUMBER($C12),ISNUMBER('Plan'!$J11),ISNUMBER(V$6)),IF($C12&gt;0,IF(INT((V$6+6-'Plan'!$J11)/$C12)&gt;=MAX(1,-INT(-(V$6-'Plan'!$J11)/$C12)),"●",""),""),"")</f>
      </c>
      <c r="W12" s="20">
        <f>IF(AND(ISNUMBER($C12),ISNUMBER('Plan'!$J11),ISNUMBER(W$6)),IF($C12&gt;0,IF(INT((W$6+6-'Plan'!$J11)/$C12)&gt;=MAX(1,-INT(-(W$6-'Plan'!$J11)/$C12)),"●",""),""),"")</f>
      </c>
      <c r="X12" s="20">
        <f>IF(AND(ISNUMBER($C12),ISNUMBER('Plan'!$J11),ISNUMBER(X$6)),IF($C12&gt;0,IF(INT((X$6+6-'Plan'!$J11)/$C12)&gt;=MAX(1,-INT(-(X$6-'Plan'!$J11)/$C12)),"●",""),""),"")</f>
      </c>
      <c r="Y12" s="20">
        <f>IF(AND(ISNUMBER($C12),ISNUMBER('Plan'!$J11),ISNUMBER(Y$6)),IF($C12&gt;0,IF(INT((Y$6+6-'Plan'!$J11)/$C12)&gt;=MAX(1,-INT(-(Y$6-'Plan'!$J11)/$C12)),"●",""),""),"")</f>
      </c>
      <c r="Z12" s="20">
        <f>IF(AND(ISNUMBER($C12),ISNUMBER('Plan'!$J11),ISNUMBER(Z$6)),IF($C12&gt;0,IF(INT((Z$6+6-'Plan'!$J11)/$C12)&gt;=MAX(1,-INT(-(Z$6-'Plan'!$J11)/$C12)),"●",""),""),"")</f>
      </c>
      <c r="AA12" s="20">
        <f>IF(AND(ISNUMBER($C12),ISNUMBER('Plan'!$J11),ISNUMBER(AA$6)),IF($C12&gt;0,IF(INT((AA$6+6-'Plan'!$J11)/$C12)&gt;=MAX(1,-INT(-(AA$6-'Plan'!$J11)/$C12)),"●",""),""),"")</f>
      </c>
      <c r="AB12" s="20">
        <f>IF(AND(ISNUMBER($C12),ISNUMBER('Plan'!$J11),ISNUMBER(AB$6)),IF($C12&gt;0,IF(INT((AB$6+6-'Plan'!$J11)/$C12)&gt;=MAX(1,-INT(-(AB$6-'Plan'!$J11)/$C12)),"●",""),""),"")</f>
      </c>
      <c r="AC12" s="20">
        <f>IF(AND(ISNUMBER($C12),ISNUMBER('Plan'!$J11),ISNUMBER(AC$6)),IF($C12&gt;0,IF(INT((AC$6+6-'Plan'!$J11)/$C12)&gt;=MAX(1,-INT(-(AC$6-'Plan'!$J11)/$C12)),"●",""),""),"")</f>
      </c>
      <c r="AD12" s="20">
        <f>IF(AND(ISNUMBER($C12),ISNUMBER('Plan'!$J11),ISNUMBER(AD$6)),IF($C12&gt;0,IF(INT((AD$6+6-'Plan'!$J11)/$C12)&gt;=MAX(1,-INT(-(AD$6-'Plan'!$J11)/$C12)),"●",""),""),"")</f>
      </c>
      <c r="AE12" s="20">
        <f>IF(AND(ISNUMBER($C12),ISNUMBER('Plan'!$J11),ISNUMBER(AE$6)),IF($C12&gt;0,IF(INT((AE$6+6-'Plan'!$J11)/$C12)&gt;=MAX(1,-INT(-(AE$6-'Plan'!$J11)/$C12)),"●",""),""),"")</f>
      </c>
      <c r="AF12" s="20">
        <f>IF(AND(ISNUMBER($C12),ISNUMBER('Plan'!$J11),ISNUMBER(AF$6)),IF($C12&gt;0,IF(INT((AF$6+6-'Plan'!$J11)/$C12)&gt;=MAX(1,-INT(-(AF$6-'Plan'!$J11)/$C12)),"●",""),""),"")</f>
      </c>
      <c r="AG12" s="20">
        <f>IF(AND(ISNUMBER($C12),ISNUMBER('Plan'!$J11),ISNUMBER(AG$6)),IF($C12&gt;0,IF(INT((AG$6+6-'Plan'!$J11)/$C12)&gt;=MAX(1,-INT(-(AG$6-'Plan'!$J11)/$C12)),"●",""),""),"")</f>
      </c>
      <c r="AH12" s="20">
        <f>IF(AND(ISNUMBER($C12),ISNUMBER('Plan'!$J11),ISNUMBER(AH$6)),IF($C12&gt;0,IF(INT((AH$6+6-'Plan'!$J11)/$C12)&gt;=MAX(1,-INT(-(AH$6-'Plan'!$J11)/$C12)),"●",""),""),"")</f>
      </c>
      <c r="AI12" s="20">
        <f>IF(AND(ISNUMBER($C12),ISNUMBER('Plan'!$J11),ISNUMBER(AI$6)),IF($C12&gt;0,IF(INT((AI$6+6-'Plan'!$J11)/$C12)&gt;=MAX(1,-INT(-(AI$6-'Plan'!$J11)/$C12)),"●",""),""),"")</f>
      </c>
      <c r="AJ12" s="20">
        <f>IF(AND(ISNUMBER($C12),ISNUMBER('Plan'!$J11),ISNUMBER(AJ$6)),IF($C12&gt;0,IF(INT((AJ$6+6-'Plan'!$J11)/$C12)&gt;=MAX(1,-INT(-(AJ$6-'Plan'!$J11)/$C12)),"●",""),""),"")</f>
      </c>
      <c r="AK12" s="20">
        <f>IF(AND(ISNUMBER($C12),ISNUMBER('Plan'!$J11),ISNUMBER(AK$6)),IF($C12&gt;0,IF(INT((AK$6+6-'Plan'!$J11)/$C12)&gt;=MAX(1,-INT(-(AK$6-'Plan'!$J11)/$C12)),"●",""),""),"")</f>
      </c>
      <c r="AL12" s="20">
        <f>IF(AND(ISNUMBER($C12),ISNUMBER('Plan'!$J11),ISNUMBER(AL$6)),IF($C12&gt;0,IF(INT((AL$6+6-'Plan'!$J11)/$C12)&gt;=MAX(1,-INT(-(AL$6-'Plan'!$J11)/$C12)),"●",""),""),"")</f>
      </c>
      <c r="AM12" s="20">
        <f>IF(AND(ISNUMBER($C12),ISNUMBER('Plan'!$J11),ISNUMBER(AM$6)),IF($C12&gt;0,IF(INT((AM$6+6-'Plan'!$J11)/$C12)&gt;=MAX(1,-INT(-(AM$6-'Plan'!$J11)/$C12)),"●",""),""),"")</f>
      </c>
      <c r="AN12" s="20">
        <f>IF(AND(ISNUMBER($C12),ISNUMBER('Plan'!$J11),ISNUMBER(AN$6)),IF($C12&gt;0,IF(INT((AN$6+6-'Plan'!$J11)/$C12)&gt;=MAX(1,-INT(-(AN$6-'Plan'!$J11)/$C12)),"●",""),""),"")</f>
      </c>
      <c r="AO12" s="20">
        <f>IF(AND(ISNUMBER($C12),ISNUMBER('Plan'!$J11),ISNUMBER(AO$6)),IF($C12&gt;0,IF(INT((AO$6+6-'Plan'!$J11)/$C12)&gt;=MAX(1,-INT(-(AO$6-'Plan'!$J11)/$C12)),"●",""),""),"")</f>
      </c>
      <c r="AP12" s="20">
        <f>IF(AND(ISNUMBER($C12),ISNUMBER('Plan'!$J11),ISNUMBER(AP$6)),IF($C12&gt;0,IF(INT((AP$6+6-'Plan'!$J11)/$C12)&gt;=MAX(1,-INT(-(AP$6-'Plan'!$J11)/$C12)),"●",""),""),"")</f>
      </c>
      <c r="AQ12" s="20">
        <f>IF(AND(ISNUMBER($C12),ISNUMBER('Plan'!$J11),ISNUMBER(AQ$6)),IF($C12&gt;0,IF(INT((AQ$6+6-'Plan'!$J11)/$C12)&gt;=MAX(1,-INT(-(AQ$6-'Plan'!$J11)/$C12)),"●",""),""),"")</f>
      </c>
      <c r="AR12" s="20">
        <f>IF(AND(ISNUMBER($C12),ISNUMBER('Plan'!$J11),ISNUMBER(AR$6)),IF($C12&gt;0,IF(INT((AR$6+6-'Plan'!$J11)/$C12)&gt;=MAX(1,-INT(-(AR$6-'Plan'!$J11)/$C12)),"●",""),""),"")</f>
      </c>
      <c r="AS12" s="20">
        <f>IF(AND(ISNUMBER($C12),ISNUMBER('Plan'!$J11),ISNUMBER(AS$6)),IF($C12&gt;0,IF(INT((AS$6+6-'Plan'!$J11)/$C12)&gt;=MAX(1,-INT(-(AS$6-'Plan'!$J11)/$C12)),"●",""),""),"")</f>
      </c>
      <c r="AT12" s="20">
        <f>IF(AND(ISNUMBER($C12),ISNUMBER('Plan'!$J11),ISNUMBER(AT$6)),IF($C12&gt;0,IF(INT((AT$6+6-'Plan'!$J11)/$C12)&gt;=MAX(1,-INT(-(AT$6-'Plan'!$J11)/$C12)),"●",""),""),"")</f>
      </c>
      <c r="AU12" s="20">
        <f>IF(AND(ISNUMBER($C12),ISNUMBER('Plan'!$J11),ISNUMBER(AU$6)),IF($C12&gt;0,IF(INT((AU$6+6-'Plan'!$J11)/$C12)&gt;=MAX(1,-INT(-(AU$6-'Plan'!$J11)/$C12)),"●",""),""),"")</f>
      </c>
      <c r="AV12" s="20">
        <f>IF(AND(ISNUMBER($C12),ISNUMBER('Plan'!$J11),ISNUMBER(AV$6)),IF($C12&gt;0,IF(INT((AV$6+6-'Plan'!$J11)/$C12)&gt;=MAX(1,-INT(-(AV$6-'Plan'!$J11)/$C12)),"●",""),""),"")</f>
      </c>
      <c r="AW12" s="20">
        <f>IF(AND(ISNUMBER($C12),ISNUMBER('Plan'!$J11),ISNUMBER(AW$6)),IF($C12&gt;0,IF(INT((AW$6+6-'Plan'!$J11)/$C12)&gt;=MAX(1,-INT(-(AW$6-'Plan'!$J11)/$C12)),"●",""),""),"")</f>
      </c>
      <c r="AX12" s="20">
        <f>IF(AND(ISNUMBER($C12),ISNUMBER('Plan'!$J11),ISNUMBER(AX$6)),IF($C12&gt;0,IF(INT((AX$6+6-'Plan'!$J11)/$C12)&gt;=MAX(1,-INT(-(AX$6-'Plan'!$J11)/$C12)),"●",""),""),"")</f>
      </c>
      <c r="AY12" s="20">
        <f>IF(AND(ISNUMBER($C12),ISNUMBER('Plan'!$J11),ISNUMBER(AY$6)),IF($C12&gt;0,IF(INT((AY$6+6-'Plan'!$J11)/$C12)&gt;=MAX(1,-INT(-(AY$6-'Plan'!$J11)/$C12)),"●",""),""),"")</f>
      </c>
      <c r="AZ12" s="20">
        <f>IF(AND(ISNUMBER($C12),ISNUMBER('Plan'!$J11),ISNUMBER(AZ$6)),IF($C12&gt;0,IF(INT((AZ$6+6-'Plan'!$J11)/$C12)&gt;=MAX(1,-INT(-(AZ$6-'Plan'!$J11)/$C12)),"●",""),""),"")</f>
      </c>
      <c r="BA12" s="20">
        <f>IF(AND(ISNUMBER($C12),ISNUMBER('Plan'!$J11),ISNUMBER(BA$6)),IF($C12&gt;0,IF(INT((BA$6+6-'Plan'!$J11)/$C12)&gt;=MAX(1,-INT(-(BA$6-'Plan'!$J11)/$C12)),"●",""),""),"")</f>
      </c>
      <c r="BB12" s="20">
        <f>IF(AND(ISNUMBER($C12),ISNUMBER('Plan'!$J11),ISNUMBER(BB$6)),IF($C12&gt;0,IF(INT((BB$6+6-'Plan'!$J11)/$C12)&gt;=MAX(1,-INT(-(BB$6-'Plan'!$J11)/$C12)),"●",""),""),"")</f>
      </c>
      <c r="BC12" s="20">
        <f>IF(AND(ISNUMBER($C12),ISNUMBER('Plan'!$J11),ISNUMBER(BC$6)),IF($C12&gt;0,IF(INT((BC$6+6-'Plan'!$J11)/$C12)&gt;=MAX(1,-INT(-(BC$6-'Plan'!$J11)/$C12)),"●",""),""),"")</f>
      </c>
      <c r="BD12" s="20">
        <f>IF(AND(ISNUMBER($C12),ISNUMBER('Plan'!$J11),ISNUMBER(BD$6)),IF($C12&gt;0,IF(INT((BD$6+6-'Plan'!$J11)/$C12)&gt;=MAX(1,-INT(-(BD$6-'Plan'!$J11)/$C12)),"●",""),""),"")</f>
      </c>
    </row>
    <row r="13" spans="1:56" x14ac:dyDescent="0.25">
      <c r="A13" s="11">
        <f>IF('Plan'!B12="",IF('Plan'!A12="","",'Plan'!A12),'Plan'!B12)</f>
      </c>
      <c r="B13" s="11">
        <f>IF('Plan'!D12="","",'Plan'!D12)</f>
      </c>
      <c r="C13" s="18">
        <f>IF(ISNUMBER('Plan'!F12),IF('Plan'!G12="meses",'Plan'!F12*365.25/12,IF('Plan'!G12="semanas",'Plan'!F12*7,IF('Plan'!G12="días",'Plan'!F12,""))),"")</f>
      </c>
      <c r="D13" s="19">
        <f>IF(ISNUMBER('Plan'!H12),'Plan'!H12,"")</f>
      </c>
      <c r="E13" s="20">
        <f>IF(AND(ISNUMBER($C13),ISNUMBER('Plan'!$J12),ISNUMBER(E$6)),IF($C13&gt;0,IF(INT((E$6+6-'Plan'!$J12)/$C13)&gt;=MAX(1,-INT(-(E$6-'Plan'!$J12)/$C13)),"●",""),""),"")</f>
      </c>
      <c r="F13" s="20">
        <f>IF(AND(ISNUMBER($C13),ISNUMBER('Plan'!$J12),ISNUMBER(F$6)),IF($C13&gt;0,IF(INT((F$6+6-'Plan'!$J12)/$C13)&gt;=MAX(1,-INT(-(F$6-'Plan'!$J12)/$C13)),"●",""),""),"")</f>
      </c>
      <c r="G13" s="20">
        <f>IF(AND(ISNUMBER($C13),ISNUMBER('Plan'!$J12),ISNUMBER(G$6)),IF($C13&gt;0,IF(INT((G$6+6-'Plan'!$J12)/$C13)&gt;=MAX(1,-INT(-(G$6-'Plan'!$J12)/$C13)),"●",""),""),"")</f>
      </c>
      <c r="H13" s="20">
        <f>IF(AND(ISNUMBER($C13),ISNUMBER('Plan'!$J12),ISNUMBER(H$6)),IF($C13&gt;0,IF(INT((H$6+6-'Plan'!$J12)/$C13)&gt;=MAX(1,-INT(-(H$6-'Plan'!$J12)/$C13)),"●",""),""),"")</f>
      </c>
      <c r="I13" s="20">
        <f>IF(AND(ISNUMBER($C13),ISNUMBER('Plan'!$J12),ISNUMBER(I$6)),IF($C13&gt;0,IF(INT((I$6+6-'Plan'!$J12)/$C13)&gt;=MAX(1,-INT(-(I$6-'Plan'!$J12)/$C13)),"●",""),""),"")</f>
      </c>
      <c r="J13" s="20">
        <f>IF(AND(ISNUMBER($C13),ISNUMBER('Plan'!$J12),ISNUMBER(J$6)),IF($C13&gt;0,IF(INT((J$6+6-'Plan'!$J12)/$C13)&gt;=MAX(1,-INT(-(J$6-'Plan'!$J12)/$C13)),"●",""),""),"")</f>
      </c>
      <c r="K13" s="20">
        <f>IF(AND(ISNUMBER($C13),ISNUMBER('Plan'!$J12),ISNUMBER(K$6)),IF($C13&gt;0,IF(INT((K$6+6-'Plan'!$J12)/$C13)&gt;=MAX(1,-INT(-(K$6-'Plan'!$J12)/$C13)),"●",""),""),"")</f>
      </c>
      <c r="L13" s="20">
        <f>IF(AND(ISNUMBER($C13),ISNUMBER('Plan'!$J12),ISNUMBER(L$6)),IF($C13&gt;0,IF(INT((L$6+6-'Plan'!$J12)/$C13)&gt;=MAX(1,-INT(-(L$6-'Plan'!$J12)/$C13)),"●",""),""),"")</f>
      </c>
      <c r="M13" s="20">
        <f>IF(AND(ISNUMBER($C13),ISNUMBER('Plan'!$J12),ISNUMBER(M$6)),IF($C13&gt;0,IF(INT((M$6+6-'Plan'!$J12)/$C13)&gt;=MAX(1,-INT(-(M$6-'Plan'!$J12)/$C13)),"●",""),""),"")</f>
      </c>
      <c r="N13" s="20">
        <f>IF(AND(ISNUMBER($C13),ISNUMBER('Plan'!$J12),ISNUMBER(N$6)),IF($C13&gt;0,IF(INT((N$6+6-'Plan'!$J12)/$C13)&gt;=MAX(1,-INT(-(N$6-'Plan'!$J12)/$C13)),"●",""),""),"")</f>
      </c>
      <c r="O13" s="20">
        <f>IF(AND(ISNUMBER($C13),ISNUMBER('Plan'!$J12),ISNUMBER(O$6)),IF($C13&gt;0,IF(INT((O$6+6-'Plan'!$J12)/$C13)&gt;=MAX(1,-INT(-(O$6-'Plan'!$J12)/$C13)),"●",""),""),"")</f>
      </c>
      <c r="P13" s="20">
        <f>IF(AND(ISNUMBER($C13),ISNUMBER('Plan'!$J12),ISNUMBER(P$6)),IF($C13&gt;0,IF(INT((P$6+6-'Plan'!$J12)/$C13)&gt;=MAX(1,-INT(-(P$6-'Plan'!$J12)/$C13)),"●",""),""),"")</f>
      </c>
      <c r="Q13" s="20">
        <f>IF(AND(ISNUMBER($C13),ISNUMBER('Plan'!$J12),ISNUMBER(Q$6)),IF($C13&gt;0,IF(INT((Q$6+6-'Plan'!$J12)/$C13)&gt;=MAX(1,-INT(-(Q$6-'Plan'!$J12)/$C13)),"●",""),""),"")</f>
      </c>
      <c r="R13" s="20">
        <f>IF(AND(ISNUMBER($C13),ISNUMBER('Plan'!$J12),ISNUMBER(R$6)),IF($C13&gt;0,IF(INT((R$6+6-'Plan'!$J12)/$C13)&gt;=MAX(1,-INT(-(R$6-'Plan'!$J12)/$C13)),"●",""),""),"")</f>
      </c>
      <c r="S13" s="20">
        <f>IF(AND(ISNUMBER($C13),ISNUMBER('Plan'!$J12),ISNUMBER(S$6)),IF($C13&gt;0,IF(INT((S$6+6-'Plan'!$J12)/$C13)&gt;=MAX(1,-INT(-(S$6-'Plan'!$J12)/$C13)),"●",""),""),"")</f>
      </c>
      <c r="T13" s="20">
        <f>IF(AND(ISNUMBER($C13),ISNUMBER('Plan'!$J12),ISNUMBER(T$6)),IF($C13&gt;0,IF(INT((T$6+6-'Plan'!$J12)/$C13)&gt;=MAX(1,-INT(-(T$6-'Plan'!$J12)/$C13)),"●",""),""),"")</f>
      </c>
      <c r="U13" s="20">
        <f>IF(AND(ISNUMBER($C13),ISNUMBER('Plan'!$J12),ISNUMBER(U$6)),IF($C13&gt;0,IF(INT((U$6+6-'Plan'!$J12)/$C13)&gt;=MAX(1,-INT(-(U$6-'Plan'!$J12)/$C13)),"●",""),""),"")</f>
      </c>
      <c r="V13" s="20">
        <f>IF(AND(ISNUMBER($C13),ISNUMBER('Plan'!$J12),ISNUMBER(V$6)),IF($C13&gt;0,IF(INT((V$6+6-'Plan'!$J12)/$C13)&gt;=MAX(1,-INT(-(V$6-'Plan'!$J12)/$C13)),"●",""),""),"")</f>
      </c>
      <c r="W13" s="20">
        <f>IF(AND(ISNUMBER($C13),ISNUMBER('Plan'!$J12),ISNUMBER(W$6)),IF($C13&gt;0,IF(INT((W$6+6-'Plan'!$J12)/$C13)&gt;=MAX(1,-INT(-(W$6-'Plan'!$J12)/$C13)),"●",""),""),"")</f>
      </c>
      <c r="X13" s="20">
        <f>IF(AND(ISNUMBER($C13),ISNUMBER('Plan'!$J12),ISNUMBER(X$6)),IF($C13&gt;0,IF(INT((X$6+6-'Plan'!$J12)/$C13)&gt;=MAX(1,-INT(-(X$6-'Plan'!$J12)/$C13)),"●",""),""),"")</f>
      </c>
      <c r="Y13" s="20">
        <f>IF(AND(ISNUMBER($C13),ISNUMBER('Plan'!$J12),ISNUMBER(Y$6)),IF($C13&gt;0,IF(INT((Y$6+6-'Plan'!$J12)/$C13)&gt;=MAX(1,-INT(-(Y$6-'Plan'!$J12)/$C13)),"●",""),""),"")</f>
      </c>
      <c r="Z13" s="20">
        <f>IF(AND(ISNUMBER($C13),ISNUMBER('Plan'!$J12),ISNUMBER(Z$6)),IF($C13&gt;0,IF(INT((Z$6+6-'Plan'!$J12)/$C13)&gt;=MAX(1,-INT(-(Z$6-'Plan'!$J12)/$C13)),"●",""),""),"")</f>
      </c>
      <c r="AA13" s="20">
        <f>IF(AND(ISNUMBER($C13),ISNUMBER('Plan'!$J12),ISNUMBER(AA$6)),IF($C13&gt;0,IF(INT((AA$6+6-'Plan'!$J12)/$C13)&gt;=MAX(1,-INT(-(AA$6-'Plan'!$J12)/$C13)),"●",""),""),"")</f>
      </c>
      <c r="AB13" s="20">
        <f>IF(AND(ISNUMBER($C13),ISNUMBER('Plan'!$J12),ISNUMBER(AB$6)),IF($C13&gt;0,IF(INT((AB$6+6-'Plan'!$J12)/$C13)&gt;=MAX(1,-INT(-(AB$6-'Plan'!$J12)/$C13)),"●",""),""),"")</f>
      </c>
      <c r="AC13" s="20">
        <f>IF(AND(ISNUMBER($C13),ISNUMBER('Plan'!$J12),ISNUMBER(AC$6)),IF($C13&gt;0,IF(INT((AC$6+6-'Plan'!$J12)/$C13)&gt;=MAX(1,-INT(-(AC$6-'Plan'!$J12)/$C13)),"●",""),""),"")</f>
      </c>
      <c r="AD13" s="20">
        <f>IF(AND(ISNUMBER($C13),ISNUMBER('Plan'!$J12),ISNUMBER(AD$6)),IF($C13&gt;0,IF(INT((AD$6+6-'Plan'!$J12)/$C13)&gt;=MAX(1,-INT(-(AD$6-'Plan'!$J12)/$C13)),"●",""),""),"")</f>
      </c>
      <c r="AE13" s="20">
        <f>IF(AND(ISNUMBER($C13),ISNUMBER('Plan'!$J12),ISNUMBER(AE$6)),IF($C13&gt;0,IF(INT((AE$6+6-'Plan'!$J12)/$C13)&gt;=MAX(1,-INT(-(AE$6-'Plan'!$J12)/$C13)),"●",""),""),"")</f>
      </c>
      <c r="AF13" s="20">
        <f>IF(AND(ISNUMBER($C13),ISNUMBER('Plan'!$J12),ISNUMBER(AF$6)),IF($C13&gt;0,IF(INT((AF$6+6-'Plan'!$J12)/$C13)&gt;=MAX(1,-INT(-(AF$6-'Plan'!$J12)/$C13)),"●",""),""),"")</f>
      </c>
      <c r="AG13" s="20">
        <f>IF(AND(ISNUMBER($C13),ISNUMBER('Plan'!$J12),ISNUMBER(AG$6)),IF($C13&gt;0,IF(INT((AG$6+6-'Plan'!$J12)/$C13)&gt;=MAX(1,-INT(-(AG$6-'Plan'!$J12)/$C13)),"●",""),""),"")</f>
      </c>
      <c r="AH13" s="20">
        <f>IF(AND(ISNUMBER($C13),ISNUMBER('Plan'!$J12),ISNUMBER(AH$6)),IF($C13&gt;0,IF(INT((AH$6+6-'Plan'!$J12)/$C13)&gt;=MAX(1,-INT(-(AH$6-'Plan'!$J12)/$C13)),"●",""),""),"")</f>
      </c>
      <c r="AI13" s="20">
        <f>IF(AND(ISNUMBER($C13),ISNUMBER('Plan'!$J12),ISNUMBER(AI$6)),IF($C13&gt;0,IF(INT((AI$6+6-'Plan'!$J12)/$C13)&gt;=MAX(1,-INT(-(AI$6-'Plan'!$J12)/$C13)),"●",""),""),"")</f>
      </c>
      <c r="AJ13" s="20">
        <f>IF(AND(ISNUMBER($C13),ISNUMBER('Plan'!$J12),ISNUMBER(AJ$6)),IF($C13&gt;0,IF(INT((AJ$6+6-'Plan'!$J12)/$C13)&gt;=MAX(1,-INT(-(AJ$6-'Plan'!$J12)/$C13)),"●",""),""),"")</f>
      </c>
      <c r="AK13" s="20">
        <f>IF(AND(ISNUMBER($C13),ISNUMBER('Plan'!$J12),ISNUMBER(AK$6)),IF($C13&gt;0,IF(INT((AK$6+6-'Plan'!$J12)/$C13)&gt;=MAX(1,-INT(-(AK$6-'Plan'!$J12)/$C13)),"●",""),""),"")</f>
      </c>
      <c r="AL13" s="20">
        <f>IF(AND(ISNUMBER($C13),ISNUMBER('Plan'!$J12),ISNUMBER(AL$6)),IF($C13&gt;0,IF(INT((AL$6+6-'Plan'!$J12)/$C13)&gt;=MAX(1,-INT(-(AL$6-'Plan'!$J12)/$C13)),"●",""),""),"")</f>
      </c>
      <c r="AM13" s="20">
        <f>IF(AND(ISNUMBER($C13),ISNUMBER('Plan'!$J12),ISNUMBER(AM$6)),IF($C13&gt;0,IF(INT((AM$6+6-'Plan'!$J12)/$C13)&gt;=MAX(1,-INT(-(AM$6-'Plan'!$J12)/$C13)),"●",""),""),"")</f>
      </c>
      <c r="AN13" s="20">
        <f>IF(AND(ISNUMBER($C13),ISNUMBER('Plan'!$J12),ISNUMBER(AN$6)),IF($C13&gt;0,IF(INT((AN$6+6-'Plan'!$J12)/$C13)&gt;=MAX(1,-INT(-(AN$6-'Plan'!$J12)/$C13)),"●",""),""),"")</f>
      </c>
      <c r="AO13" s="20">
        <f>IF(AND(ISNUMBER($C13),ISNUMBER('Plan'!$J12),ISNUMBER(AO$6)),IF($C13&gt;0,IF(INT((AO$6+6-'Plan'!$J12)/$C13)&gt;=MAX(1,-INT(-(AO$6-'Plan'!$J12)/$C13)),"●",""),""),"")</f>
      </c>
      <c r="AP13" s="20">
        <f>IF(AND(ISNUMBER($C13),ISNUMBER('Plan'!$J12),ISNUMBER(AP$6)),IF($C13&gt;0,IF(INT((AP$6+6-'Plan'!$J12)/$C13)&gt;=MAX(1,-INT(-(AP$6-'Plan'!$J12)/$C13)),"●",""),""),"")</f>
      </c>
      <c r="AQ13" s="20">
        <f>IF(AND(ISNUMBER($C13),ISNUMBER('Plan'!$J12),ISNUMBER(AQ$6)),IF($C13&gt;0,IF(INT((AQ$6+6-'Plan'!$J12)/$C13)&gt;=MAX(1,-INT(-(AQ$6-'Plan'!$J12)/$C13)),"●",""),""),"")</f>
      </c>
      <c r="AR13" s="20">
        <f>IF(AND(ISNUMBER($C13),ISNUMBER('Plan'!$J12),ISNUMBER(AR$6)),IF($C13&gt;0,IF(INT((AR$6+6-'Plan'!$J12)/$C13)&gt;=MAX(1,-INT(-(AR$6-'Plan'!$J12)/$C13)),"●",""),""),"")</f>
      </c>
      <c r="AS13" s="20">
        <f>IF(AND(ISNUMBER($C13),ISNUMBER('Plan'!$J12),ISNUMBER(AS$6)),IF($C13&gt;0,IF(INT((AS$6+6-'Plan'!$J12)/$C13)&gt;=MAX(1,-INT(-(AS$6-'Plan'!$J12)/$C13)),"●",""),""),"")</f>
      </c>
      <c r="AT13" s="20">
        <f>IF(AND(ISNUMBER($C13),ISNUMBER('Plan'!$J12),ISNUMBER(AT$6)),IF($C13&gt;0,IF(INT((AT$6+6-'Plan'!$J12)/$C13)&gt;=MAX(1,-INT(-(AT$6-'Plan'!$J12)/$C13)),"●",""),""),"")</f>
      </c>
      <c r="AU13" s="20">
        <f>IF(AND(ISNUMBER($C13),ISNUMBER('Plan'!$J12),ISNUMBER(AU$6)),IF($C13&gt;0,IF(INT((AU$6+6-'Plan'!$J12)/$C13)&gt;=MAX(1,-INT(-(AU$6-'Plan'!$J12)/$C13)),"●",""),""),"")</f>
      </c>
      <c r="AV13" s="20">
        <f>IF(AND(ISNUMBER($C13),ISNUMBER('Plan'!$J12),ISNUMBER(AV$6)),IF($C13&gt;0,IF(INT((AV$6+6-'Plan'!$J12)/$C13)&gt;=MAX(1,-INT(-(AV$6-'Plan'!$J12)/$C13)),"●",""),""),"")</f>
      </c>
      <c r="AW13" s="20">
        <f>IF(AND(ISNUMBER($C13),ISNUMBER('Plan'!$J12),ISNUMBER(AW$6)),IF($C13&gt;0,IF(INT((AW$6+6-'Plan'!$J12)/$C13)&gt;=MAX(1,-INT(-(AW$6-'Plan'!$J12)/$C13)),"●",""),""),"")</f>
      </c>
      <c r="AX13" s="20">
        <f>IF(AND(ISNUMBER($C13),ISNUMBER('Plan'!$J12),ISNUMBER(AX$6)),IF($C13&gt;0,IF(INT((AX$6+6-'Plan'!$J12)/$C13)&gt;=MAX(1,-INT(-(AX$6-'Plan'!$J12)/$C13)),"●",""),""),"")</f>
      </c>
      <c r="AY13" s="20">
        <f>IF(AND(ISNUMBER($C13),ISNUMBER('Plan'!$J12),ISNUMBER(AY$6)),IF($C13&gt;0,IF(INT((AY$6+6-'Plan'!$J12)/$C13)&gt;=MAX(1,-INT(-(AY$6-'Plan'!$J12)/$C13)),"●",""),""),"")</f>
      </c>
      <c r="AZ13" s="20">
        <f>IF(AND(ISNUMBER($C13),ISNUMBER('Plan'!$J12),ISNUMBER(AZ$6)),IF($C13&gt;0,IF(INT((AZ$6+6-'Plan'!$J12)/$C13)&gt;=MAX(1,-INT(-(AZ$6-'Plan'!$J12)/$C13)),"●",""),""),"")</f>
      </c>
      <c r="BA13" s="20">
        <f>IF(AND(ISNUMBER($C13),ISNUMBER('Plan'!$J12),ISNUMBER(BA$6)),IF($C13&gt;0,IF(INT((BA$6+6-'Plan'!$J12)/$C13)&gt;=MAX(1,-INT(-(BA$6-'Plan'!$J12)/$C13)),"●",""),""),"")</f>
      </c>
      <c r="BB13" s="20">
        <f>IF(AND(ISNUMBER($C13),ISNUMBER('Plan'!$J12),ISNUMBER(BB$6)),IF($C13&gt;0,IF(INT((BB$6+6-'Plan'!$J12)/$C13)&gt;=MAX(1,-INT(-(BB$6-'Plan'!$J12)/$C13)),"●",""),""),"")</f>
      </c>
      <c r="BC13" s="20">
        <f>IF(AND(ISNUMBER($C13),ISNUMBER('Plan'!$J12),ISNUMBER(BC$6)),IF($C13&gt;0,IF(INT((BC$6+6-'Plan'!$J12)/$C13)&gt;=MAX(1,-INT(-(BC$6-'Plan'!$J12)/$C13)),"●",""),""),"")</f>
      </c>
      <c r="BD13" s="20">
        <f>IF(AND(ISNUMBER($C13),ISNUMBER('Plan'!$J12),ISNUMBER(BD$6)),IF($C13&gt;0,IF(INT((BD$6+6-'Plan'!$J12)/$C13)&gt;=MAX(1,-INT(-(BD$6-'Plan'!$J12)/$C13)),"●",""),""),"")</f>
      </c>
    </row>
    <row r="14" spans="1:56" x14ac:dyDescent="0.25">
      <c r="A14" s="11">
        <f>IF('Plan'!B13="",IF('Plan'!A13="","",'Plan'!A13),'Plan'!B13)</f>
      </c>
      <c r="B14" s="11">
        <f>IF('Plan'!D13="","",'Plan'!D13)</f>
      </c>
      <c r="C14" s="18">
        <f>IF(ISNUMBER('Plan'!F13),IF('Plan'!G13="meses",'Plan'!F13*365.25/12,IF('Plan'!G13="semanas",'Plan'!F13*7,IF('Plan'!G13="días",'Plan'!F13,""))),"")</f>
      </c>
      <c r="D14" s="19">
        <f>IF(ISNUMBER('Plan'!H13),'Plan'!H13,"")</f>
      </c>
      <c r="E14" s="20">
        <f>IF(AND(ISNUMBER($C14),ISNUMBER('Plan'!$J13),ISNUMBER(E$6)),IF($C14&gt;0,IF(INT((E$6+6-'Plan'!$J13)/$C14)&gt;=MAX(1,-INT(-(E$6-'Plan'!$J13)/$C14)),"●",""),""),"")</f>
      </c>
      <c r="F14" s="20">
        <f>IF(AND(ISNUMBER($C14),ISNUMBER('Plan'!$J13),ISNUMBER(F$6)),IF($C14&gt;0,IF(INT((F$6+6-'Plan'!$J13)/$C14)&gt;=MAX(1,-INT(-(F$6-'Plan'!$J13)/$C14)),"●",""),""),"")</f>
      </c>
      <c r="G14" s="20">
        <f>IF(AND(ISNUMBER($C14),ISNUMBER('Plan'!$J13),ISNUMBER(G$6)),IF($C14&gt;0,IF(INT((G$6+6-'Plan'!$J13)/$C14)&gt;=MAX(1,-INT(-(G$6-'Plan'!$J13)/$C14)),"●",""),""),"")</f>
      </c>
      <c r="H14" s="20">
        <f>IF(AND(ISNUMBER($C14),ISNUMBER('Plan'!$J13),ISNUMBER(H$6)),IF($C14&gt;0,IF(INT((H$6+6-'Plan'!$J13)/$C14)&gt;=MAX(1,-INT(-(H$6-'Plan'!$J13)/$C14)),"●",""),""),"")</f>
      </c>
      <c r="I14" s="20">
        <f>IF(AND(ISNUMBER($C14),ISNUMBER('Plan'!$J13),ISNUMBER(I$6)),IF($C14&gt;0,IF(INT((I$6+6-'Plan'!$J13)/$C14)&gt;=MAX(1,-INT(-(I$6-'Plan'!$J13)/$C14)),"●",""),""),"")</f>
      </c>
      <c r="J14" s="20">
        <f>IF(AND(ISNUMBER($C14),ISNUMBER('Plan'!$J13),ISNUMBER(J$6)),IF($C14&gt;0,IF(INT((J$6+6-'Plan'!$J13)/$C14)&gt;=MAX(1,-INT(-(J$6-'Plan'!$J13)/$C14)),"●",""),""),"")</f>
      </c>
      <c r="K14" s="20">
        <f>IF(AND(ISNUMBER($C14),ISNUMBER('Plan'!$J13),ISNUMBER(K$6)),IF($C14&gt;0,IF(INT((K$6+6-'Plan'!$J13)/$C14)&gt;=MAX(1,-INT(-(K$6-'Plan'!$J13)/$C14)),"●",""),""),"")</f>
      </c>
      <c r="L14" s="20">
        <f>IF(AND(ISNUMBER($C14),ISNUMBER('Plan'!$J13),ISNUMBER(L$6)),IF($C14&gt;0,IF(INT((L$6+6-'Plan'!$J13)/$C14)&gt;=MAX(1,-INT(-(L$6-'Plan'!$J13)/$C14)),"●",""),""),"")</f>
      </c>
      <c r="M14" s="20">
        <f>IF(AND(ISNUMBER($C14),ISNUMBER('Plan'!$J13),ISNUMBER(M$6)),IF($C14&gt;0,IF(INT((M$6+6-'Plan'!$J13)/$C14)&gt;=MAX(1,-INT(-(M$6-'Plan'!$J13)/$C14)),"●",""),""),"")</f>
      </c>
      <c r="N14" s="20">
        <f>IF(AND(ISNUMBER($C14),ISNUMBER('Plan'!$J13),ISNUMBER(N$6)),IF($C14&gt;0,IF(INT((N$6+6-'Plan'!$J13)/$C14)&gt;=MAX(1,-INT(-(N$6-'Plan'!$J13)/$C14)),"●",""),""),"")</f>
      </c>
      <c r="O14" s="20">
        <f>IF(AND(ISNUMBER($C14),ISNUMBER('Plan'!$J13),ISNUMBER(O$6)),IF($C14&gt;0,IF(INT((O$6+6-'Plan'!$J13)/$C14)&gt;=MAX(1,-INT(-(O$6-'Plan'!$J13)/$C14)),"●",""),""),"")</f>
      </c>
      <c r="P14" s="20">
        <f>IF(AND(ISNUMBER($C14),ISNUMBER('Plan'!$J13),ISNUMBER(P$6)),IF($C14&gt;0,IF(INT((P$6+6-'Plan'!$J13)/$C14)&gt;=MAX(1,-INT(-(P$6-'Plan'!$J13)/$C14)),"●",""),""),"")</f>
      </c>
      <c r="Q14" s="20">
        <f>IF(AND(ISNUMBER($C14),ISNUMBER('Plan'!$J13),ISNUMBER(Q$6)),IF($C14&gt;0,IF(INT((Q$6+6-'Plan'!$J13)/$C14)&gt;=MAX(1,-INT(-(Q$6-'Plan'!$J13)/$C14)),"●",""),""),"")</f>
      </c>
      <c r="R14" s="20">
        <f>IF(AND(ISNUMBER($C14),ISNUMBER('Plan'!$J13),ISNUMBER(R$6)),IF($C14&gt;0,IF(INT((R$6+6-'Plan'!$J13)/$C14)&gt;=MAX(1,-INT(-(R$6-'Plan'!$J13)/$C14)),"●",""),""),"")</f>
      </c>
      <c r="S14" s="20">
        <f>IF(AND(ISNUMBER($C14),ISNUMBER('Plan'!$J13),ISNUMBER(S$6)),IF($C14&gt;0,IF(INT((S$6+6-'Plan'!$J13)/$C14)&gt;=MAX(1,-INT(-(S$6-'Plan'!$J13)/$C14)),"●",""),""),"")</f>
      </c>
      <c r="T14" s="20">
        <f>IF(AND(ISNUMBER($C14),ISNUMBER('Plan'!$J13),ISNUMBER(T$6)),IF($C14&gt;0,IF(INT((T$6+6-'Plan'!$J13)/$C14)&gt;=MAX(1,-INT(-(T$6-'Plan'!$J13)/$C14)),"●",""),""),"")</f>
      </c>
      <c r="U14" s="20">
        <f>IF(AND(ISNUMBER($C14),ISNUMBER('Plan'!$J13),ISNUMBER(U$6)),IF($C14&gt;0,IF(INT((U$6+6-'Plan'!$J13)/$C14)&gt;=MAX(1,-INT(-(U$6-'Plan'!$J13)/$C14)),"●",""),""),"")</f>
      </c>
      <c r="V14" s="20">
        <f>IF(AND(ISNUMBER($C14),ISNUMBER('Plan'!$J13),ISNUMBER(V$6)),IF($C14&gt;0,IF(INT((V$6+6-'Plan'!$J13)/$C14)&gt;=MAX(1,-INT(-(V$6-'Plan'!$J13)/$C14)),"●",""),""),"")</f>
      </c>
      <c r="W14" s="20">
        <f>IF(AND(ISNUMBER($C14),ISNUMBER('Plan'!$J13),ISNUMBER(W$6)),IF($C14&gt;0,IF(INT((W$6+6-'Plan'!$J13)/$C14)&gt;=MAX(1,-INT(-(W$6-'Plan'!$J13)/$C14)),"●",""),""),"")</f>
      </c>
      <c r="X14" s="20">
        <f>IF(AND(ISNUMBER($C14),ISNUMBER('Plan'!$J13),ISNUMBER(X$6)),IF($C14&gt;0,IF(INT((X$6+6-'Plan'!$J13)/$C14)&gt;=MAX(1,-INT(-(X$6-'Plan'!$J13)/$C14)),"●",""),""),"")</f>
      </c>
      <c r="Y14" s="20">
        <f>IF(AND(ISNUMBER($C14),ISNUMBER('Plan'!$J13),ISNUMBER(Y$6)),IF($C14&gt;0,IF(INT((Y$6+6-'Plan'!$J13)/$C14)&gt;=MAX(1,-INT(-(Y$6-'Plan'!$J13)/$C14)),"●",""),""),"")</f>
      </c>
      <c r="Z14" s="20">
        <f>IF(AND(ISNUMBER($C14),ISNUMBER('Plan'!$J13),ISNUMBER(Z$6)),IF($C14&gt;0,IF(INT((Z$6+6-'Plan'!$J13)/$C14)&gt;=MAX(1,-INT(-(Z$6-'Plan'!$J13)/$C14)),"●",""),""),"")</f>
      </c>
      <c r="AA14" s="20">
        <f>IF(AND(ISNUMBER($C14),ISNUMBER('Plan'!$J13),ISNUMBER(AA$6)),IF($C14&gt;0,IF(INT((AA$6+6-'Plan'!$J13)/$C14)&gt;=MAX(1,-INT(-(AA$6-'Plan'!$J13)/$C14)),"●",""),""),"")</f>
      </c>
      <c r="AB14" s="20">
        <f>IF(AND(ISNUMBER($C14),ISNUMBER('Plan'!$J13),ISNUMBER(AB$6)),IF($C14&gt;0,IF(INT((AB$6+6-'Plan'!$J13)/$C14)&gt;=MAX(1,-INT(-(AB$6-'Plan'!$J13)/$C14)),"●",""),""),"")</f>
      </c>
      <c r="AC14" s="20">
        <f>IF(AND(ISNUMBER($C14),ISNUMBER('Plan'!$J13),ISNUMBER(AC$6)),IF($C14&gt;0,IF(INT((AC$6+6-'Plan'!$J13)/$C14)&gt;=MAX(1,-INT(-(AC$6-'Plan'!$J13)/$C14)),"●",""),""),"")</f>
      </c>
      <c r="AD14" s="20">
        <f>IF(AND(ISNUMBER($C14),ISNUMBER('Plan'!$J13),ISNUMBER(AD$6)),IF($C14&gt;0,IF(INT((AD$6+6-'Plan'!$J13)/$C14)&gt;=MAX(1,-INT(-(AD$6-'Plan'!$J13)/$C14)),"●",""),""),"")</f>
      </c>
      <c r="AE14" s="20">
        <f>IF(AND(ISNUMBER($C14),ISNUMBER('Plan'!$J13),ISNUMBER(AE$6)),IF($C14&gt;0,IF(INT((AE$6+6-'Plan'!$J13)/$C14)&gt;=MAX(1,-INT(-(AE$6-'Plan'!$J13)/$C14)),"●",""),""),"")</f>
      </c>
      <c r="AF14" s="20">
        <f>IF(AND(ISNUMBER($C14),ISNUMBER('Plan'!$J13),ISNUMBER(AF$6)),IF($C14&gt;0,IF(INT((AF$6+6-'Plan'!$J13)/$C14)&gt;=MAX(1,-INT(-(AF$6-'Plan'!$J13)/$C14)),"●",""),""),"")</f>
      </c>
      <c r="AG14" s="20">
        <f>IF(AND(ISNUMBER($C14),ISNUMBER('Plan'!$J13),ISNUMBER(AG$6)),IF($C14&gt;0,IF(INT((AG$6+6-'Plan'!$J13)/$C14)&gt;=MAX(1,-INT(-(AG$6-'Plan'!$J13)/$C14)),"●",""),""),"")</f>
      </c>
      <c r="AH14" s="20">
        <f>IF(AND(ISNUMBER($C14),ISNUMBER('Plan'!$J13),ISNUMBER(AH$6)),IF($C14&gt;0,IF(INT((AH$6+6-'Plan'!$J13)/$C14)&gt;=MAX(1,-INT(-(AH$6-'Plan'!$J13)/$C14)),"●",""),""),"")</f>
      </c>
      <c r="AI14" s="20">
        <f>IF(AND(ISNUMBER($C14),ISNUMBER('Plan'!$J13),ISNUMBER(AI$6)),IF($C14&gt;0,IF(INT((AI$6+6-'Plan'!$J13)/$C14)&gt;=MAX(1,-INT(-(AI$6-'Plan'!$J13)/$C14)),"●",""),""),"")</f>
      </c>
      <c r="AJ14" s="20">
        <f>IF(AND(ISNUMBER($C14),ISNUMBER('Plan'!$J13),ISNUMBER(AJ$6)),IF($C14&gt;0,IF(INT((AJ$6+6-'Plan'!$J13)/$C14)&gt;=MAX(1,-INT(-(AJ$6-'Plan'!$J13)/$C14)),"●",""),""),"")</f>
      </c>
      <c r="AK14" s="20">
        <f>IF(AND(ISNUMBER($C14),ISNUMBER('Plan'!$J13),ISNUMBER(AK$6)),IF($C14&gt;0,IF(INT((AK$6+6-'Plan'!$J13)/$C14)&gt;=MAX(1,-INT(-(AK$6-'Plan'!$J13)/$C14)),"●",""),""),"")</f>
      </c>
      <c r="AL14" s="20">
        <f>IF(AND(ISNUMBER($C14),ISNUMBER('Plan'!$J13),ISNUMBER(AL$6)),IF($C14&gt;0,IF(INT((AL$6+6-'Plan'!$J13)/$C14)&gt;=MAX(1,-INT(-(AL$6-'Plan'!$J13)/$C14)),"●",""),""),"")</f>
      </c>
      <c r="AM14" s="20">
        <f>IF(AND(ISNUMBER($C14),ISNUMBER('Plan'!$J13),ISNUMBER(AM$6)),IF($C14&gt;0,IF(INT((AM$6+6-'Plan'!$J13)/$C14)&gt;=MAX(1,-INT(-(AM$6-'Plan'!$J13)/$C14)),"●",""),""),"")</f>
      </c>
      <c r="AN14" s="20">
        <f>IF(AND(ISNUMBER($C14),ISNUMBER('Plan'!$J13),ISNUMBER(AN$6)),IF($C14&gt;0,IF(INT((AN$6+6-'Plan'!$J13)/$C14)&gt;=MAX(1,-INT(-(AN$6-'Plan'!$J13)/$C14)),"●",""),""),"")</f>
      </c>
      <c r="AO14" s="20">
        <f>IF(AND(ISNUMBER($C14),ISNUMBER('Plan'!$J13),ISNUMBER(AO$6)),IF($C14&gt;0,IF(INT((AO$6+6-'Plan'!$J13)/$C14)&gt;=MAX(1,-INT(-(AO$6-'Plan'!$J13)/$C14)),"●",""),""),"")</f>
      </c>
      <c r="AP14" s="20">
        <f>IF(AND(ISNUMBER($C14),ISNUMBER('Plan'!$J13),ISNUMBER(AP$6)),IF($C14&gt;0,IF(INT((AP$6+6-'Plan'!$J13)/$C14)&gt;=MAX(1,-INT(-(AP$6-'Plan'!$J13)/$C14)),"●",""),""),"")</f>
      </c>
      <c r="AQ14" s="20">
        <f>IF(AND(ISNUMBER($C14),ISNUMBER('Plan'!$J13),ISNUMBER(AQ$6)),IF($C14&gt;0,IF(INT((AQ$6+6-'Plan'!$J13)/$C14)&gt;=MAX(1,-INT(-(AQ$6-'Plan'!$J13)/$C14)),"●",""),""),"")</f>
      </c>
      <c r="AR14" s="20">
        <f>IF(AND(ISNUMBER($C14),ISNUMBER('Plan'!$J13),ISNUMBER(AR$6)),IF($C14&gt;0,IF(INT((AR$6+6-'Plan'!$J13)/$C14)&gt;=MAX(1,-INT(-(AR$6-'Plan'!$J13)/$C14)),"●",""),""),"")</f>
      </c>
      <c r="AS14" s="20">
        <f>IF(AND(ISNUMBER($C14),ISNUMBER('Plan'!$J13),ISNUMBER(AS$6)),IF($C14&gt;0,IF(INT((AS$6+6-'Plan'!$J13)/$C14)&gt;=MAX(1,-INT(-(AS$6-'Plan'!$J13)/$C14)),"●",""),""),"")</f>
      </c>
      <c r="AT14" s="20">
        <f>IF(AND(ISNUMBER($C14),ISNUMBER('Plan'!$J13),ISNUMBER(AT$6)),IF($C14&gt;0,IF(INT((AT$6+6-'Plan'!$J13)/$C14)&gt;=MAX(1,-INT(-(AT$6-'Plan'!$J13)/$C14)),"●",""),""),"")</f>
      </c>
      <c r="AU14" s="20">
        <f>IF(AND(ISNUMBER($C14),ISNUMBER('Plan'!$J13),ISNUMBER(AU$6)),IF($C14&gt;0,IF(INT((AU$6+6-'Plan'!$J13)/$C14)&gt;=MAX(1,-INT(-(AU$6-'Plan'!$J13)/$C14)),"●",""),""),"")</f>
      </c>
      <c r="AV14" s="20">
        <f>IF(AND(ISNUMBER($C14),ISNUMBER('Plan'!$J13),ISNUMBER(AV$6)),IF($C14&gt;0,IF(INT((AV$6+6-'Plan'!$J13)/$C14)&gt;=MAX(1,-INT(-(AV$6-'Plan'!$J13)/$C14)),"●",""),""),"")</f>
      </c>
      <c r="AW14" s="20">
        <f>IF(AND(ISNUMBER($C14),ISNUMBER('Plan'!$J13),ISNUMBER(AW$6)),IF($C14&gt;0,IF(INT((AW$6+6-'Plan'!$J13)/$C14)&gt;=MAX(1,-INT(-(AW$6-'Plan'!$J13)/$C14)),"●",""),""),"")</f>
      </c>
      <c r="AX14" s="20">
        <f>IF(AND(ISNUMBER($C14),ISNUMBER('Plan'!$J13),ISNUMBER(AX$6)),IF($C14&gt;0,IF(INT((AX$6+6-'Plan'!$J13)/$C14)&gt;=MAX(1,-INT(-(AX$6-'Plan'!$J13)/$C14)),"●",""),""),"")</f>
      </c>
      <c r="AY14" s="20">
        <f>IF(AND(ISNUMBER($C14),ISNUMBER('Plan'!$J13),ISNUMBER(AY$6)),IF($C14&gt;0,IF(INT((AY$6+6-'Plan'!$J13)/$C14)&gt;=MAX(1,-INT(-(AY$6-'Plan'!$J13)/$C14)),"●",""),""),"")</f>
      </c>
      <c r="AZ14" s="20">
        <f>IF(AND(ISNUMBER($C14),ISNUMBER('Plan'!$J13),ISNUMBER(AZ$6)),IF($C14&gt;0,IF(INT((AZ$6+6-'Plan'!$J13)/$C14)&gt;=MAX(1,-INT(-(AZ$6-'Plan'!$J13)/$C14)),"●",""),""),"")</f>
      </c>
      <c r="BA14" s="20">
        <f>IF(AND(ISNUMBER($C14),ISNUMBER('Plan'!$J13),ISNUMBER(BA$6)),IF($C14&gt;0,IF(INT((BA$6+6-'Plan'!$J13)/$C14)&gt;=MAX(1,-INT(-(BA$6-'Plan'!$J13)/$C14)),"●",""),""),"")</f>
      </c>
      <c r="BB14" s="20">
        <f>IF(AND(ISNUMBER($C14),ISNUMBER('Plan'!$J13),ISNUMBER(BB$6)),IF($C14&gt;0,IF(INT((BB$6+6-'Plan'!$J13)/$C14)&gt;=MAX(1,-INT(-(BB$6-'Plan'!$J13)/$C14)),"●",""),""),"")</f>
      </c>
      <c r="BC14" s="20">
        <f>IF(AND(ISNUMBER($C14),ISNUMBER('Plan'!$J13),ISNUMBER(BC$6)),IF($C14&gt;0,IF(INT((BC$6+6-'Plan'!$J13)/$C14)&gt;=MAX(1,-INT(-(BC$6-'Plan'!$J13)/$C14)),"●",""),""),"")</f>
      </c>
      <c r="BD14" s="20">
        <f>IF(AND(ISNUMBER($C14),ISNUMBER('Plan'!$J13),ISNUMBER(BD$6)),IF($C14&gt;0,IF(INT((BD$6+6-'Plan'!$J13)/$C14)&gt;=MAX(1,-INT(-(BD$6-'Plan'!$J13)/$C14)),"●",""),""),"")</f>
      </c>
    </row>
    <row r="15" spans="1:56" x14ac:dyDescent="0.25">
      <c r="A15" s="11">
        <f>IF('Plan'!B14="",IF('Plan'!A14="","",'Plan'!A14),'Plan'!B14)</f>
      </c>
      <c r="B15" s="11">
        <f>IF('Plan'!D14="","",'Plan'!D14)</f>
      </c>
      <c r="C15" s="18">
        <f>IF(ISNUMBER('Plan'!F14),IF('Plan'!G14="meses",'Plan'!F14*365.25/12,IF('Plan'!G14="semanas",'Plan'!F14*7,IF('Plan'!G14="días",'Plan'!F14,""))),"")</f>
      </c>
      <c r="D15" s="19">
        <f>IF(ISNUMBER('Plan'!H14),'Plan'!H14,"")</f>
      </c>
      <c r="E15" s="20">
        <f>IF(AND(ISNUMBER($C15),ISNUMBER('Plan'!$J14),ISNUMBER(E$6)),IF($C15&gt;0,IF(INT((E$6+6-'Plan'!$J14)/$C15)&gt;=MAX(1,-INT(-(E$6-'Plan'!$J14)/$C15)),"●",""),""),"")</f>
      </c>
      <c r="F15" s="20">
        <f>IF(AND(ISNUMBER($C15),ISNUMBER('Plan'!$J14),ISNUMBER(F$6)),IF($C15&gt;0,IF(INT((F$6+6-'Plan'!$J14)/$C15)&gt;=MAX(1,-INT(-(F$6-'Plan'!$J14)/$C15)),"●",""),""),"")</f>
      </c>
      <c r="G15" s="20">
        <f>IF(AND(ISNUMBER($C15),ISNUMBER('Plan'!$J14),ISNUMBER(G$6)),IF($C15&gt;0,IF(INT((G$6+6-'Plan'!$J14)/$C15)&gt;=MAX(1,-INT(-(G$6-'Plan'!$J14)/$C15)),"●",""),""),"")</f>
      </c>
      <c r="H15" s="20">
        <f>IF(AND(ISNUMBER($C15),ISNUMBER('Plan'!$J14),ISNUMBER(H$6)),IF($C15&gt;0,IF(INT((H$6+6-'Plan'!$J14)/$C15)&gt;=MAX(1,-INT(-(H$6-'Plan'!$J14)/$C15)),"●",""),""),"")</f>
      </c>
      <c r="I15" s="20">
        <f>IF(AND(ISNUMBER($C15),ISNUMBER('Plan'!$J14),ISNUMBER(I$6)),IF($C15&gt;0,IF(INT((I$6+6-'Plan'!$J14)/$C15)&gt;=MAX(1,-INT(-(I$6-'Plan'!$J14)/$C15)),"●",""),""),"")</f>
      </c>
      <c r="J15" s="20">
        <f>IF(AND(ISNUMBER($C15),ISNUMBER('Plan'!$J14),ISNUMBER(J$6)),IF($C15&gt;0,IF(INT((J$6+6-'Plan'!$J14)/$C15)&gt;=MAX(1,-INT(-(J$6-'Plan'!$J14)/$C15)),"●",""),""),"")</f>
      </c>
      <c r="K15" s="20">
        <f>IF(AND(ISNUMBER($C15),ISNUMBER('Plan'!$J14),ISNUMBER(K$6)),IF($C15&gt;0,IF(INT((K$6+6-'Plan'!$J14)/$C15)&gt;=MAX(1,-INT(-(K$6-'Plan'!$J14)/$C15)),"●",""),""),"")</f>
      </c>
      <c r="L15" s="20">
        <f>IF(AND(ISNUMBER($C15),ISNUMBER('Plan'!$J14),ISNUMBER(L$6)),IF($C15&gt;0,IF(INT((L$6+6-'Plan'!$J14)/$C15)&gt;=MAX(1,-INT(-(L$6-'Plan'!$J14)/$C15)),"●",""),""),"")</f>
      </c>
      <c r="M15" s="20">
        <f>IF(AND(ISNUMBER($C15),ISNUMBER('Plan'!$J14),ISNUMBER(M$6)),IF($C15&gt;0,IF(INT((M$6+6-'Plan'!$J14)/$C15)&gt;=MAX(1,-INT(-(M$6-'Plan'!$J14)/$C15)),"●",""),""),"")</f>
      </c>
      <c r="N15" s="20">
        <f>IF(AND(ISNUMBER($C15),ISNUMBER('Plan'!$J14),ISNUMBER(N$6)),IF($C15&gt;0,IF(INT((N$6+6-'Plan'!$J14)/$C15)&gt;=MAX(1,-INT(-(N$6-'Plan'!$J14)/$C15)),"●",""),""),"")</f>
      </c>
      <c r="O15" s="20">
        <f>IF(AND(ISNUMBER($C15),ISNUMBER('Plan'!$J14),ISNUMBER(O$6)),IF($C15&gt;0,IF(INT((O$6+6-'Plan'!$J14)/$C15)&gt;=MAX(1,-INT(-(O$6-'Plan'!$J14)/$C15)),"●",""),""),"")</f>
      </c>
      <c r="P15" s="20">
        <f>IF(AND(ISNUMBER($C15),ISNUMBER('Plan'!$J14),ISNUMBER(P$6)),IF($C15&gt;0,IF(INT((P$6+6-'Plan'!$J14)/$C15)&gt;=MAX(1,-INT(-(P$6-'Plan'!$J14)/$C15)),"●",""),""),"")</f>
      </c>
      <c r="Q15" s="20">
        <f>IF(AND(ISNUMBER($C15),ISNUMBER('Plan'!$J14),ISNUMBER(Q$6)),IF($C15&gt;0,IF(INT((Q$6+6-'Plan'!$J14)/$C15)&gt;=MAX(1,-INT(-(Q$6-'Plan'!$J14)/$C15)),"●",""),""),"")</f>
      </c>
      <c r="R15" s="20">
        <f>IF(AND(ISNUMBER($C15),ISNUMBER('Plan'!$J14),ISNUMBER(R$6)),IF($C15&gt;0,IF(INT((R$6+6-'Plan'!$J14)/$C15)&gt;=MAX(1,-INT(-(R$6-'Plan'!$J14)/$C15)),"●",""),""),"")</f>
      </c>
      <c r="S15" s="20">
        <f>IF(AND(ISNUMBER($C15),ISNUMBER('Plan'!$J14),ISNUMBER(S$6)),IF($C15&gt;0,IF(INT((S$6+6-'Plan'!$J14)/$C15)&gt;=MAX(1,-INT(-(S$6-'Plan'!$J14)/$C15)),"●",""),""),"")</f>
      </c>
      <c r="T15" s="20">
        <f>IF(AND(ISNUMBER($C15),ISNUMBER('Plan'!$J14),ISNUMBER(T$6)),IF($C15&gt;0,IF(INT((T$6+6-'Plan'!$J14)/$C15)&gt;=MAX(1,-INT(-(T$6-'Plan'!$J14)/$C15)),"●",""),""),"")</f>
      </c>
      <c r="U15" s="20">
        <f>IF(AND(ISNUMBER($C15),ISNUMBER('Plan'!$J14),ISNUMBER(U$6)),IF($C15&gt;0,IF(INT((U$6+6-'Plan'!$J14)/$C15)&gt;=MAX(1,-INT(-(U$6-'Plan'!$J14)/$C15)),"●",""),""),"")</f>
      </c>
      <c r="V15" s="20">
        <f>IF(AND(ISNUMBER($C15),ISNUMBER('Plan'!$J14),ISNUMBER(V$6)),IF($C15&gt;0,IF(INT((V$6+6-'Plan'!$J14)/$C15)&gt;=MAX(1,-INT(-(V$6-'Plan'!$J14)/$C15)),"●",""),""),"")</f>
      </c>
      <c r="W15" s="20">
        <f>IF(AND(ISNUMBER($C15),ISNUMBER('Plan'!$J14),ISNUMBER(W$6)),IF($C15&gt;0,IF(INT((W$6+6-'Plan'!$J14)/$C15)&gt;=MAX(1,-INT(-(W$6-'Plan'!$J14)/$C15)),"●",""),""),"")</f>
      </c>
      <c r="X15" s="20">
        <f>IF(AND(ISNUMBER($C15),ISNUMBER('Plan'!$J14),ISNUMBER(X$6)),IF($C15&gt;0,IF(INT((X$6+6-'Plan'!$J14)/$C15)&gt;=MAX(1,-INT(-(X$6-'Plan'!$J14)/$C15)),"●",""),""),"")</f>
      </c>
      <c r="Y15" s="20">
        <f>IF(AND(ISNUMBER($C15),ISNUMBER('Plan'!$J14),ISNUMBER(Y$6)),IF($C15&gt;0,IF(INT((Y$6+6-'Plan'!$J14)/$C15)&gt;=MAX(1,-INT(-(Y$6-'Plan'!$J14)/$C15)),"●",""),""),"")</f>
      </c>
      <c r="Z15" s="20">
        <f>IF(AND(ISNUMBER($C15),ISNUMBER('Plan'!$J14),ISNUMBER(Z$6)),IF($C15&gt;0,IF(INT((Z$6+6-'Plan'!$J14)/$C15)&gt;=MAX(1,-INT(-(Z$6-'Plan'!$J14)/$C15)),"●",""),""),"")</f>
      </c>
      <c r="AA15" s="20">
        <f>IF(AND(ISNUMBER($C15),ISNUMBER('Plan'!$J14),ISNUMBER(AA$6)),IF($C15&gt;0,IF(INT((AA$6+6-'Plan'!$J14)/$C15)&gt;=MAX(1,-INT(-(AA$6-'Plan'!$J14)/$C15)),"●",""),""),"")</f>
      </c>
      <c r="AB15" s="20">
        <f>IF(AND(ISNUMBER($C15),ISNUMBER('Plan'!$J14),ISNUMBER(AB$6)),IF($C15&gt;0,IF(INT((AB$6+6-'Plan'!$J14)/$C15)&gt;=MAX(1,-INT(-(AB$6-'Plan'!$J14)/$C15)),"●",""),""),"")</f>
      </c>
      <c r="AC15" s="20">
        <f>IF(AND(ISNUMBER($C15),ISNUMBER('Plan'!$J14),ISNUMBER(AC$6)),IF($C15&gt;0,IF(INT((AC$6+6-'Plan'!$J14)/$C15)&gt;=MAX(1,-INT(-(AC$6-'Plan'!$J14)/$C15)),"●",""),""),"")</f>
      </c>
      <c r="AD15" s="20">
        <f>IF(AND(ISNUMBER($C15),ISNUMBER('Plan'!$J14),ISNUMBER(AD$6)),IF($C15&gt;0,IF(INT((AD$6+6-'Plan'!$J14)/$C15)&gt;=MAX(1,-INT(-(AD$6-'Plan'!$J14)/$C15)),"●",""),""),"")</f>
      </c>
      <c r="AE15" s="20">
        <f>IF(AND(ISNUMBER($C15),ISNUMBER('Plan'!$J14),ISNUMBER(AE$6)),IF($C15&gt;0,IF(INT((AE$6+6-'Plan'!$J14)/$C15)&gt;=MAX(1,-INT(-(AE$6-'Plan'!$J14)/$C15)),"●",""),""),"")</f>
      </c>
      <c r="AF15" s="20">
        <f>IF(AND(ISNUMBER($C15),ISNUMBER('Plan'!$J14),ISNUMBER(AF$6)),IF($C15&gt;0,IF(INT((AF$6+6-'Plan'!$J14)/$C15)&gt;=MAX(1,-INT(-(AF$6-'Plan'!$J14)/$C15)),"●",""),""),"")</f>
      </c>
      <c r="AG15" s="20">
        <f>IF(AND(ISNUMBER($C15),ISNUMBER('Plan'!$J14),ISNUMBER(AG$6)),IF($C15&gt;0,IF(INT((AG$6+6-'Plan'!$J14)/$C15)&gt;=MAX(1,-INT(-(AG$6-'Plan'!$J14)/$C15)),"●",""),""),"")</f>
      </c>
      <c r="AH15" s="20">
        <f>IF(AND(ISNUMBER($C15),ISNUMBER('Plan'!$J14),ISNUMBER(AH$6)),IF($C15&gt;0,IF(INT((AH$6+6-'Plan'!$J14)/$C15)&gt;=MAX(1,-INT(-(AH$6-'Plan'!$J14)/$C15)),"●",""),""),"")</f>
      </c>
      <c r="AI15" s="20">
        <f>IF(AND(ISNUMBER($C15),ISNUMBER('Plan'!$J14),ISNUMBER(AI$6)),IF($C15&gt;0,IF(INT((AI$6+6-'Plan'!$J14)/$C15)&gt;=MAX(1,-INT(-(AI$6-'Plan'!$J14)/$C15)),"●",""),""),"")</f>
      </c>
      <c r="AJ15" s="20">
        <f>IF(AND(ISNUMBER($C15),ISNUMBER('Plan'!$J14),ISNUMBER(AJ$6)),IF($C15&gt;0,IF(INT((AJ$6+6-'Plan'!$J14)/$C15)&gt;=MAX(1,-INT(-(AJ$6-'Plan'!$J14)/$C15)),"●",""),""),"")</f>
      </c>
      <c r="AK15" s="20">
        <f>IF(AND(ISNUMBER($C15),ISNUMBER('Plan'!$J14),ISNUMBER(AK$6)),IF($C15&gt;0,IF(INT((AK$6+6-'Plan'!$J14)/$C15)&gt;=MAX(1,-INT(-(AK$6-'Plan'!$J14)/$C15)),"●",""),""),"")</f>
      </c>
      <c r="AL15" s="20">
        <f>IF(AND(ISNUMBER($C15),ISNUMBER('Plan'!$J14),ISNUMBER(AL$6)),IF($C15&gt;0,IF(INT((AL$6+6-'Plan'!$J14)/$C15)&gt;=MAX(1,-INT(-(AL$6-'Plan'!$J14)/$C15)),"●",""),""),"")</f>
      </c>
      <c r="AM15" s="20">
        <f>IF(AND(ISNUMBER($C15),ISNUMBER('Plan'!$J14),ISNUMBER(AM$6)),IF($C15&gt;0,IF(INT((AM$6+6-'Plan'!$J14)/$C15)&gt;=MAX(1,-INT(-(AM$6-'Plan'!$J14)/$C15)),"●",""),""),"")</f>
      </c>
      <c r="AN15" s="20">
        <f>IF(AND(ISNUMBER($C15),ISNUMBER('Plan'!$J14),ISNUMBER(AN$6)),IF($C15&gt;0,IF(INT((AN$6+6-'Plan'!$J14)/$C15)&gt;=MAX(1,-INT(-(AN$6-'Plan'!$J14)/$C15)),"●",""),""),"")</f>
      </c>
      <c r="AO15" s="20">
        <f>IF(AND(ISNUMBER($C15),ISNUMBER('Plan'!$J14),ISNUMBER(AO$6)),IF($C15&gt;0,IF(INT((AO$6+6-'Plan'!$J14)/$C15)&gt;=MAX(1,-INT(-(AO$6-'Plan'!$J14)/$C15)),"●",""),""),"")</f>
      </c>
      <c r="AP15" s="20">
        <f>IF(AND(ISNUMBER($C15),ISNUMBER('Plan'!$J14),ISNUMBER(AP$6)),IF($C15&gt;0,IF(INT((AP$6+6-'Plan'!$J14)/$C15)&gt;=MAX(1,-INT(-(AP$6-'Plan'!$J14)/$C15)),"●",""),""),"")</f>
      </c>
      <c r="AQ15" s="20">
        <f>IF(AND(ISNUMBER($C15),ISNUMBER('Plan'!$J14),ISNUMBER(AQ$6)),IF($C15&gt;0,IF(INT((AQ$6+6-'Plan'!$J14)/$C15)&gt;=MAX(1,-INT(-(AQ$6-'Plan'!$J14)/$C15)),"●",""),""),"")</f>
      </c>
      <c r="AR15" s="20">
        <f>IF(AND(ISNUMBER($C15),ISNUMBER('Plan'!$J14),ISNUMBER(AR$6)),IF($C15&gt;0,IF(INT((AR$6+6-'Plan'!$J14)/$C15)&gt;=MAX(1,-INT(-(AR$6-'Plan'!$J14)/$C15)),"●",""),""),"")</f>
      </c>
      <c r="AS15" s="20">
        <f>IF(AND(ISNUMBER($C15),ISNUMBER('Plan'!$J14),ISNUMBER(AS$6)),IF($C15&gt;0,IF(INT((AS$6+6-'Plan'!$J14)/$C15)&gt;=MAX(1,-INT(-(AS$6-'Plan'!$J14)/$C15)),"●",""),""),"")</f>
      </c>
      <c r="AT15" s="20">
        <f>IF(AND(ISNUMBER($C15),ISNUMBER('Plan'!$J14),ISNUMBER(AT$6)),IF($C15&gt;0,IF(INT((AT$6+6-'Plan'!$J14)/$C15)&gt;=MAX(1,-INT(-(AT$6-'Plan'!$J14)/$C15)),"●",""),""),"")</f>
      </c>
      <c r="AU15" s="20">
        <f>IF(AND(ISNUMBER($C15),ISNUMBER('Plan'!$J14),ISNUMBER(AU$6)),IF($C15&gt;0,IF(INT((AU$6+6-'Plan'!$J14)/$C15)&gt;=MAX(1,-INT(-(AU$6-'Plan'!$J14)/$C15)),"●",""),""),"")</f>
      </c>
      <c r="AV15" s="20">
        <f>IF(AND(ISNUMBER($C15),ISNUMBER('Plan'!$J14),ISNUMBER(AV$6)),IF($C15&gt;0,IF(INT((AV$6+6-'Plan'!$J14)/$C15)&gt;=MAX(1,-INT(-(AV$6-'Plan'!$J14)/$C15)),"●",""),""),"")</f>
      </c>
      <c r="AW15" s="20">
        <f>IF(AND(ISNUMBER($C15),ISNUMBER('Plan'!$J14),ISNUMBER(AW$6)),IF($C15&gt;0,IF(INT((AW$6+6-'Plan'!$J14)/$C15)&gt;=MAX(1,-INT(-(AW$6-'Plan'!$J14)/$C15)),"●",""),""),"")</f>
      </c>
      <c r="AX15" s="20">
        <f>IF(AND(ISNUMBER($C15),ISNUMBER('Plan'!$J14),ISNUMBER(AX$6)),IF($C15&gt;0,IF(INT((AX$6+6-'Plan'!$J14)/$C15)&gt;=MAX(1,-INT(-(AX$6-'Plan'!$J14)/$C15)),"●",""),""),"")</f>
      </c>
      <c r="AY15" s="20">
        <f>IF(AND(ISNUMBER($C15),ISNUMBER('Plan'!$J14),ISNUMBER(AY$6)),IF($C15&gt;0,IF(INT((AY$6+6-'Plan'!$J14)/$C15)&gt;=MAX(1,-INT(-(AY$6-'Plan'!$J14)/$C15)),"●",""),""),"")</f>
      </c>
      <c r="AZ15" s="20">
        <f>IF(AND(ISNUMBER($C15),ISNUMBER('Plan'!$J14),ISNUMBER(AZ$6)),IF($C15&gt;0,IF(INT((AZ$6+6-'Plan'!$J14)/$C15)&gt;=MAX(1,-INT(-(AZ$6-'Plan'!$J14)/$C15)),"●",""),""),"")</f>
      </c>
      <c r="BA15" s="20">
        <f>IF(AND(ISNUMBER($C15),ISNUMBER('Plan'!$J14),ISNUMBER(BA$6)),IF($C15&gt;0,IF(INT((BA$6+6-'Plan'!$J14)/$C15)&gt;=MAX(1,-INT(-(BA$6-'Plan'!$J14)/$C15)),"●",""),""),"")</f>
      </c>
      <c r="BB15" s="20">
        <f>IF(AND(ISNUMBER($C15),ISNUMBER('Plan'!$J14),ISNUMBER(BB$6)),IF($C15&gt;0,IF(INT((BB$6+6-'Plan'!$J14)/$C15)&gt;=MAX(1,-INT(-(BB$6-'Plan'!$J14)/$C15)),"●",""),""),"")</f>
      </c>
      <c r="BC15" s="20">
        <f>IF(AND(ISNUMBER($C15),ISNUMBER('Plan'!$J14),ISNUMBER(BC$6)),IF($C15&gt;0,IF(INT((BC$6+6-'Plan'!$J14)/$C15)&gt;=MAX(1,-INT(-(BC$6-'Plan'!$J14)/$C15)),"●",""),""),"")</f>
      </c>
      <c r="BD15" s="20">
        <f>IF(AND(ISNUMBER($C15),ISNUMBER('Plan'!$J14),ISNUMBER(BD$6)),IF($C15&gt;0,IF(INT((BD$6+6-'Plan'!$J14)/$C15)&gt;=MAX(1,-INT(-(BD$6-'Plan'!$J14)/$C15)),"●",""),""),"")</f>
      </c>
    </row>
    <row r="16" spans="1:56" x14ac:dyDescent="0.25">
      <c r="A16" s="11">
        <f>IF('Plan'!B15="",IF('Plan'!A15="","",'Plan'!A15),'Plan'!B15)</f>
      </c>
      <c r="B16" s="11">
        <f>IF('Plan'!D15="","",'Plan'!D15)</f>
      </c>
      <c r="C16" s="18">
        <f>IF(ISNUMBER('Plan'!F15),IF('Plan'!G15="meses",'Plan'!F15*365.25/12,IF('Plan'!G15="semanas",'Plan'!F15*7,IF('Plan'!G15="días",'Plan'!F15,""))),"")</f>
      </c>
      <c r="D16" s="19">
        <f>IF(ISNUMBER('Plan'!H15),'Plan'!H15,"")</f>
      </c>
      <c r="E16" s="20">
        <f>IF(AND(ISNUMBER($C16),ISNUMBER('Plan'!$J15),ISNUMBER(E$6)),IF($C16&gt;0,IF(INT((E$6+6-'Plan'!$J15)/$C16)&gt;=MAX(1,-INT(-(E$6-'Plan'!$J15)/$C16)),"●",""),""),"")</f>
      </c>
      <c r="F16" s="20">
        <f>IF(AND(ISNUMBER($C16),ISNUMBER('Plan'!$J15),ISNUMBER(F$6)),IF($C16&gt;0,IF(INT((F$6+6-'Plan'!$J15)/$C16)&gt;=MAX(1,-INT(-(F$6-'Plan'!$J15)/$C16)),"●",""),""),"")</f>
      </c>
      <c r="G16" s="20">
        <f>IF(AND(ISNUMBER($C16),ISNUMBER('Plan'!$J15),ISNUMBER(G$6)),IF($C16&gt;0,IF(INT((G$6+6-'Plan'!$J15)/$C16)&gt;=MAX(1,-INT(-(G$6-'Plan'!$J15)/$C16)),"●",""),""),"")</f>
      </c>
      <c r="H16" s="20">
        <f>IF(AND(ISNUMBER($C16),ISNUMBER('Plan'!$J15),ISNUMBER(H$6)),IF($C16&gt;0,IF(INT((H$6+6-'Plan'!$J15)/$C16)&gt;=MAX(1,-INT(-(H$6-'Plan'!$J15)/$C16)),"●",""),""),"")</f>
      </c>
      <c r="I16" s="20">
        <f>IF(AND(ISNUMBER($C16),ISNUMBER('Plan'!$J15),ISNUMBER(I$6)),IF($C16&gt;0,IF(INT((I$6+6-'Plan'!$J15)/$C16)&gt;=MAX(1,-INT(-(I$6-'Plan'!$J15)/$C16)),"●",""),""),"")</f>
      </c>
      <c r="J16" s="20">
        <f>IF(AND(ISNUMBER($C16),ISNUMBER('Plan'!$J15),ISNUMBER(J$6)),IF($C16&gt;0,IF(INT((J$6+6-'Plan'!$J15)/$C16)&gt;=MAX(1,-INT(-(J$6-'Plan'!$J15)/$C16)),"●",""),""),"")</f>
      </c>
      <c r="K16" s="20">
        <f>IF(AND(ISNUMBER($C16),ISNUMBER('Plan'!$J15),ISNUMBER(K$6)),IF($C16&gt;0,IF(INT((K$6+6-'Plan'!$J15)/$C16)&gt;=MAX(1,-INT(-(K$6-'Plan'!$J15)/$C16)),"●",""),""),"")</f>
      </c>
      <c r="L16" s="20">
        <f>IF(AND(ISNUMBER($C16),ISNUMBER('Plan'!$J15),ISNUMBER(L$6)),IF($C16&gt;0,IF(INT((L$6+6-'Plan'!$J15)/$C16)&gt;=MAX(1,-INT(-(L$6-'Plan'!$J15)/$C16)),"●",""),""),"")</f>
      </c>
      <c r="M16" s="20">
        <f>IF(AND(ISNUMBER($C16),ISNUMBER('Plan'!$J15),ISNUMBER(M$6)),IF($C16&gt;0,IF(INT((M$6+6-'Plan'!$J15)/$C16)&gt;=MAX(1,-INT(-(M$6-'Plan'!$J15)/$C16)),"●",""),""),"")</f>
      </c>
      <c r="N16" s="20">
        <f>IF(AND(ISNUMBER($C16),ISNUMBER('Plan'!$J15),ISNUMBER(N$6)),IF($C16&gt;0,IF(INT((N$6+6-'Plan'!$J15)/$C16)&gt;=MAX(1,-INT(-(N$6-'Plan'!$J15)/$C16)),"●",""),""),"")</f>
      </c>
      <c r="O16" s="20">
        <f>IF(AND(ISNUMBER($C16),ISNUMBER('Plan'!$J15),ISNUMBER(O$6)),IF($C16&gt;0,IF(INT((O$6+6-'Plan'!$J15)/$C16)&gt;=MAX(1,-INT(-(O$6-'Plan'!$J15)/$C16)),"●",""),""),"")</f>
      </c>
      <c r="P16" s="20">
        <f>IF(AND(ISNUMBER($C16),ISNUMBER('Plan'!$J15),ISNUMBER(P$6)),IF($C16&gt;0,IF(INT((P$6+6-'Plan'!$J15)/$C16)&gt;=MAX(1,-INT(-(P$6-'Plan'!$J15)/$C16)),"●",""),""),"")</f>
      </c>
      <c r="Q16" s="20">
        <f>IF(AND(ISNUMBER($C16),ISNUMBER('Plan'!$J15),ISNUMBER(Q$6)),IF($C16&gt;0,IF(INT((Q$6+6-'Plan'!$J15)/$C16)&gt;=MAX(1,-INT(-(Q$6-'Plan'!$J15)/$C16)),"●",""),""),"")</f>
      </c>
      <c r="R16" s="20">
        <f>IF(AND(ISNUMBER($C16),ISNUMBER('Plan'!$J15),ISNUMBER(R$6)),IF($C16&gt;0,IF(INT((R$6+6-'Plan'!$J15)/$C16)&gt;=MAX(1,-INT(-(R$6-'Plan'!$J15)/$C16)),"●",""),""),"")</f>
      </c>
      <c r="S16" s="20">
        <f>IF(AND(ISNUMBER($C16),ISNUMBER('Plan'!$J15),ISNUMBER(S$6)),IF($C16&gt;0,IF(INT((S$6+6-'Plan'!$J15)/$C16)&gt;=MAX(1,-INT(-(S$6-'Plan'!$J15)/$C16)),"●",""),""),"")</f>
      </c>
      <c r="T16" s="20">
        <f>IF(AND(ISNUMBER($C16),ISNUMBER('Plan'!$J15),ISNUMBER(T$6)),IF($C16&gt;0,IF(INT((T$6+6-'Plan'!$J15)/$C16)&gt;=MAX(1,-INT(-(T$6-'Plan'!$J15)/$C16)),"●",""),""),"")</f>
      </c>
      <c r="U16" s="20">
        <f>IF(AND(ISNUMBER($C16),ISNUMBER('Plan'!$J15),ISNUMBER(U$6)),IF($C16&gt;0,IF(INT((U$6+6-'Plan'!$J15)/$C16)&gt;=MAX(1,-INT(-(U$6-'Plan'!$J15)/$C16)),"●",""),""),"")</f>
      </c>
      <c r="V16" s="20">
        <f>IF(AND(ISNUMBER($C16),ISNUMBER('Plan'!$J15),ISNUMBER(V$6)),IF($C16&gt;0,IF(INT((V$6+6-'Plan'!$J15)/$C16)&gt;=MAX(1,-INT(-(V$6-'Plan'!$J15)/$C16)),"●",""),""),"")</f>
      </c>
      <c r="W16" s="20">
        <f>IF(AND(ISNUMBER($C16),ISNUMBER('Plan'!$J15),ISNUMBER(W$6)),IF($C16&gt;0,IF(INT((W$6+6-'Plan'!$J15)/$C16)&gt;=MAX(1,-INT(-(W$6-'Plan'!$J15)/$C16)),"●",""),""),"")</f>
      </c>
      <c r="X16" s="20">
        <f>IF(AND(ISNUMBER($C16),ISNUMBER('Plan'!$J15),ISNUMBER(X$6)),IF($C16&gt;0,IF(INT((X$6+6-'Plan'!$J15)/$C16)&gt;=MAX(1,-INT(-(X$6-'Plan'!$J15)/$C16)),"●",""),""),"")</f>
      </c>
      <c r="Y16" s="20">
        <f>IF(AND(ISNUMBER($C16),ISNUMBER('Plan'!$J15),ISNUMBER(Y$6)),IF($C16&gt;0,IF(INT((Y$6+6-'Plan'!$J15)/$C16)&gt;=MAX(1,-INT(-(Y$6-'Plan'!$J15)/$C16)),"●",""),""),"")</f>
      </c>
      <c r="Z16" s="20">
        <f>IF(AND(ISNUMBER($C16),ISNUMBER('Plan'!$J15),ISNUMBER(Z$6)),IF($C16&gt;0,IF(INT((Z$6+6-'Plan'!$J15)/$C16)&gt;=MAX(1,-INT(-(Z$6-'Plan'!$J15)/$C16)),"●",""),""),"")</f>
      </c>
      <c r="AA16" s="20">
        <f>IF(AND(ISNUMBER($C16),ISNUMBER('Plan'!$J15),ISNUMBER(AA$6)),IF($C16&gt;0,IF(INT((AA$6+6-'Plan'!$J15)/$C16)&gt;=MAX(1,-INT(-(AA$6-'Plan'!$J15)/$C16)),"●",""),""),"")</f>
      </c>
      <c r="AB16" s="20">
        <f>IF(AND(ISNUMBER($C16),ISNUMBER('Plan'!$J15),ISNUMBER(AB$6)),IF($C16&gt;0,IF(INT((AB$6+6-'Plan'!$J15)/$C16)&gt;=MAX(1,-INT(-(AB$6-'Plan'!$J15)/$C16)),"●",""),""),"")</f>
      </c>
      <c r="AC16" s="20">
        <f>IF(AND(ISNUMBER($C16),ISNUMBER('Plan'!$J15),ISNUMBER(AC$6)),IF($C16&gt;0,IF(INT((AC$6+6-'Plan'!$J15)/$C16)&gt;=MAX(1,-INT(-(AC$6-'Plan'!$J15)/$C16)),"●",""),""),"")</f>
      </c>
      <c r="AD16" s="20">
        <f>IF(AND(ISNUMBER($C16),ISNUMBER('Plan'!$J15),ISNUMBER(AD$6)),IF($C16&gt;0,IF(INT((AD$6+6-'Plan'!$J15)/$C16)&gt;=MAX(1,-INT(-(AD$6-'Plan'!$J15)/$C16)),"●",""),""),"")</f>
      </c>
      <c r="AE16" s="20">
        <f>IF(AND(ISNUMBER($C16),ISNUMBER('Plan'!$J15),ISNUMBER(AE$6)),IF($C16&gt;0,IF(INT((AE$6+6-'Plan'!$J15)/$C16)&gt;=MAX(1,-INT(-(AE$6-'Plan'!$J15)/$C16)),"●",""),""),"")</f>
      </c>
      <c r="AF16" s="20">
        <f>IF(AND(ISNUMBER($C16),ISNUMBER('Plan'!$J15),ISNUMBER(AF$6)),IF($C16&gt;0,IF(INT((AF$6+6-'Plan'!$J15)/$C16)&gt;=MAX(1,-INT(-(AF$6-'Plan'!$J15)/$C16)),"●",""),""),"")</f>
      </c>
      <c r="AG16" s="20">
        <f>IF(AND(ISNUMBER($C16),ISNUMBER('Plan'!$J15),ISNUMBER(AG$6)),IF($C16&gt;0,IF(INT((AG$6+6-'Plan'!$J15)/$C16)&gt;=MAX(1,-INT(-(AG$6-'Plan'!$J15)/$C16)),"●",""),""),"")</f>
      </c>
      <c r="AH16" s="20">
        <f>IF(AND(ISNUMBER($C16),ISNUMBER('Plan'!$J15),ISNUMBER(AH$6)),IF($C16&gt;0,IF(INT((AH$6+6-'Plan'!$J15)/$C16)&gt;=MAX(1,-INT(-(AH$6-'Plan'!$J15)/$C16)),"●",""),""),"")</f>
      </c>
      <c r="AI16" s="20">
        <f>IF(AND(ISNUMBER($C16),ISNUMBER('Plan'!$J15),ISNUMBER(AI$6)),IF($C16&gt;0,IF(INT((AI$6+6-'Plan'!$J15)/$C16)&gt;=MAX(1,-INT(-(AI$6-'Plan'!$J15)/$C16)),"●",""),""),"")</f>
      </c>
      <c r="AJ16" s="20">
        <f>IF(AND(ISNUMBER($C16),ISNUMBER('Plan'!$J15),ISNUMBER(AJ$6)),IF($C16&gt;0,IF(INT((AJ$6+6-'Plan'!$J15)/$C16)&gt;=MAX(1,-INT(-(AJ$6-'Plan'!$J15)/$C16)),"●",""),""),"")</f>
      </c>
      <c r="AK16" s="20">
        <f>IF(AND(ISNUMBER($C16),ISNUMBER('Plan'!$J15),ISNUMBER(AK$6)),IF($C16&gt;0,IF(INT((AK$6+6-'Plan'!$J15)/$C16)&gt;=MAX(1,-INT(-(AK$6-'Plan'!$J15)/$C16)),"●",""),""),"")</f>
      </c>
      <c r="AL16" s="20">
        <f>IF(AND(ISNUMBER($C16),ISNUMBER('Plan'!$J15),ISNUMBER(AL$6)),IF($C16&gt;0,IF(INT((AL$6+6-'Plan'!$J15)/$C16)&gt;=MAX(1,-INT(-(AL$6-'Plan'!$J15)/$C16)),"●",""),""),"")</f>
      </c>
      <c r="AM16" s="20">
        <f>IF(AND(ISNUMBER($C16),ISNUMBER('Plan'!$J15),ISNUMBER(AM$6)),IF($C16&gt;0,IF(INT((AM$6+6-'Plan'!$J15)/$C16)&gt;=MAX(1,-INT(-(AM$6-'Plan'!$J15)/$C16)),"●",""),""),"")</f>
      </c>
      <c r="AN16" s="20">
        <f>IF(AND(ISNUMBER($C16),ISNUMBER('Plan'!$J15),ISNUMBER(AN$6)),IF($C16&gt;0,IF(INT((AN$6+6-'Plan'!$J15)/$C16)&gt;=MAX(1,-INT(-(AN$6-'Plan'!$J15)/$C16)),"●",""),""),"")</f>
      </c>
      <c r="AO16" s="20">
        <f>IF(AND(ISNUMBER($C16),ISNUMBER('Plan'!$J15),ISNUMBER(AO$6)),IF($C16&gt;0,IF(INT((AO$6+6-'Plan'!$J15)/$C16)&gt;=MAX(1,-INT(-(AO$6-'Plan'!$J15)/$C16)),"●",""),""),"")</f>
      </c>
      <c r="AP16" s="20">
        <f>IF(AND(ISNUMBER($C16),ISNUMBER('Plan'!$J15),ISNUMBER(AP$6)),IF($C16&gt;0,IF(INT((AP$6+6-'Plan'!$J15)/$C16)&gt;=MAX(1,-INT(-(AP$6-'Plan'!$J15)/$C16)),"●",""),""),"")</f>
      </c>
      <c r="AQ16" s="20">
        <f>IF(AND(ISNUMBER($C16),ISNUMBER('Plan'!$J15),ISNUMBER(AQ$6)),IF($C16&gt;0,IF(INT((AQ$6+6-'Plan'!$J15)/$C16)&gt;=MAX(1,-INT(-(AQ$6-'Plan'!$J15)/$C16)),"●",""),""),"")</f>
      </c>
      <c r="AR16" s="20">
        <f>IF(AND(ISNUMBER($C16),ISNUMBER('Plan'!$J15),ISNUMBER(AR$6)),IF($C16&gt;0,IF(INT((AR$6+6-'Plan'!$J15)/$C16)&gt;=MAX(1,-INT(-(AR$6-'Plan'!$J15)/$C16)),"●",""),""),"")</f>
      </c>
      <c r="AS16" s="20">
        <f>IF(AND(ISNUMBER($C16),ISNUMBER('Plan'!$J15),ISNUMBER(AS$6)),IF($C16&gt;0,IF(INT((AS$6+6-'Plan'!$J15)/$C16)&gt;=MAX(1,-INT(-(AS$6-'Plan'!$J15)/$C16)),"●",""),""),"")</f>
      </c>
      <c r="AT16" s="20">
        <f>IF(AND(ISNUMBER($C16),ISNUMBER('Plan'!$J15),ISNUMBER(AT$6)),IF($C16&gt;0,IF(INT((AT$6+6-'Plan'!$J15)/$C16)&gt;=MAX(1,-INT(-(AT$6-'Plan'!$J15)/$C16)),"●",""),""),"")</f>
      </c>
      <c r="AU16" s="20">
        <f>IF(AND(ISNUMBER($C16),ISNUMBER('Plan'!$J15),ISNUMBER(AU$6)),IF($C16&gt;0,IF(INT((AU$6+6-'Plan'!$J15)/$C16)&gt;=MAX(1,-INT(-(AU$6-'Plan'!$J15)/$C16)),"●",""),""),"")</f>
      </c>
      <c r="AV16" s="20">
        <f>IF(AND(ISNUMBER($C16),ISNUMBER('Plan'!$J15),ISNUMBER(AV$6)),IF($C16&gt;0,IF(INT((AV$6+6-'Plan'!$J15)/$C16)&gt;=MAX(1,-INT(-(AV$6-'Plan'!$J15)/$C16)),"●",""),""),"")</f>
      </c>
      <c r="AW16" s="20">
        <f>IF(AND(ISNUMBER($C16),ISNUMBER('Plan'!$J15),ISNUMBER(AW$6)),IF($C16&gt;0,IF(INT((AW$6+6-'Plan'!$J15)/$C16)&gt;=MAX(1,-INT(-(AW$6-'Plan'!$J15)/$C16)),"●",""),""),"")</f>
      </c>
      <c r="AX16" s="20">
        <f>IF(AND(ISNUMBER($C16),ISNUMBER('Plan'!$J15),ISNUMBER(AX$6)),IF($C16&gt;0,IF(INT((AX$6+6-'Plan'!$J15)/$C16)&gt;=MAX(1,-INT(-(AX$6-'Plan'!$J15)/$C16)),"●",""),""),"")</f>
      </c>
      <c r="AY16" s="20">
        <f>IF(AND(ISNUMBER($C16),ISNUMBER('Plan'!$J15),ISNUMBER(AY$6)),IF($C16&gt;0,IF(INT((AY$6+6-'Plan'!$J15)/$C16)&gt;=MAX(1,-INT(-(AY$6-'Plan'!$J15)/$C16)),"●",""),""),"")</f>
      </c>
      <c r="AZ16" s="20">
        <f>IF(AND(ISNUMBER($C16),ISNUMBER('Plan'!$J15),ISNUMBER(AZ$6)),IF($C16&gt;0,IF(INT((AZ$6+6-'Plan'!$J15)/$C16)&gt;=MAX(1,-INT(-(AZ$6-'Plan'!$J15)/$C16)),"●",""),""),"")</f>
      </c>
      <c r="BA16" s="20">
        <f>IF(AND(ISNUMBER($C16),ISNUMBER('Plan'!$J15),ISNUMBER(BA$6)),IF($C16&gt;0,IF(INT((BA$6+6-'Plan'!$J15)/$C16)&gt;=MAX(1,-INT(-(BA$6-'Plan'!$J15)/$C16)),"●",""),""),"")</f>
      </c>
      <c r="BB16" s="20">
        <f>IF(AND(ISNUMBER($C16),ISNUMBER('Plan'!$J15),ISNUMBER(BB$6)),IF($C16&gt;0,IF(INT((BB$6+6-'Plan'!$J15)/$C16)&gt;=MAX(1,-INT(-(BB$6-'Plan'!$J15)/$C16)),"●",""),""),"")</f>
      </c>
      <c r="BC16" s="20">
        <f>IF(AND(ISNUMBER($C16),ISNUMBER('Plan'!$J15),ISNUMBER(BC$6)),IF($C16&gt;0,IF(INT((BC$6+6-'Plan'!$J15)/$C16)&gt;=MAX(1,-INT(-(BC$6-'Plan'!$J15)/$C16)),"●",""),""),"")</f>
      </c>
      <c r="BD16" s="20">
        <f>IF(AND(ISNUMBER($C16),ISNUMBER('Plan'!$J15),ISNUMBER(BD$6)),IF($C16&gt;0,IF(INT((BD$6+6-'Plan'!$J15)/$C16)&gt;=MAX(1,-INT(-(BD$6-'Plan'!$J15)/$C16)),"●",""),""),"")</f>
      </c>
    </row>
    <row r="17" spans="1:56" x14ac:dyDescent="0.25">
      <c r="A17" s="11">
        <f>IF('Plan'!B16="",IF('Plan'!A16="","",'Plan'!A16),'Plan'!B16)</f>
      </c>
      <c r="B17" s="11">
        <f>IF('Plan'!D16="","",'Plan'!D16)</f>
      </c>
      <c r="C17" s="18">
        <f>IF(ISNUMBER('Plan'!F16),IF('Plan'!G16="meses",'Plan'!F16*365.25/12,IF('Plan'!G16="semanas",'Plan'!F16*7,IF('Plan'!G16="días",'Plan'!F16,""))),"")</f>
      </c>
      <c r="D17" s="19">
        <f>IF(ISNUMBER('Plan'!H16),'Plan'!H16,"")</f>
      </c>
      <c r="E17" s="20">
        <f>IF(AND(ISNUMBER($C17),ISNUMBER('Plan'!$J16),ISNUMBER(E$6)),IF($C17&gt;0,IF(INT((E$6+6-'Plan'!$J16)/$C17)&gt;=MAX(1,-INT(-(E$6-'Plan'!$J16)/$C17)),"●",""),""),"")</f>
      </c>
      <c r="F17" s="20">
        <f>IF(AND(ISNUMBER($C17),ISNUMBER('Plan'!$J16),ISNUMBER(F$6)),IF($C17&gt;0,IF(INT((F$6+6-'Plan'!$J16)/$C17)&gt;=MAX(1,-INT(-(F$6-'Plan'!$J16)/$C17)),"●",""),""),"")</f>
      </c>
      <c r="G17" s="20">
        <f>IF(AND(ISNUMBER($C17),ISNUMBER('Plan'!$J16),ISNUMBER(G$6)),IF($C17&gt;0,IF(INT((G$6+6-'Plan'!$J16)/$C17)&gt;=MAX(1,-INT(-(G$6-'Plan'!$J16)/$C17)),"●",""),""),"")</f>
      </c>
      <c r="H17" s="20">
        <f>IF(AND(ISNUMBER($C17),ISNUMBER('Plan'!$J16),ISNUMBER(H$6)),IF($C17&gt;0,IF(INT((H$6+6-'Plan'!$J16)/$C17)&gt;=MAX(1,-INT(-(H$6-'Plan'!$J16)/$C17)),"●",""),""),"")</f>
      </c>
      <c r="I17" s="20">
        <f>IF(AND(ISNUMBER($C17),ISNUMBER('Plan'!$J16),ISNUMBER(I$6)),IF($C17&gt;0,IF(INT((I$6+6-'Plan'!$J16)/$C17)&gt;=MAX(1,-INT(-(I$6-'Plan'!$J16)/$C17)),"●",""),""),"")</f>
      </c>
      <c r="J17" s="20">
        <f>IF(AND(ISNUMBER($C17),ISNUMBER('Plan'!$J16),ISNUMBER(J$6)),IF($C17&gt;0,IF(INT((J$6+6-'Plan'!$J16)/$C17)&gt;=MAX(1,-INT(-(J$6-'Plan'!$J16)/$C17)),"●",""),""),"")</f>
      </c>
      <c r="K17" s="20">
        <f>IF(AND(ISNUMBER($C17),ISNUMBER('Plan'!$J16),ISNUMBER(K$6)),IF($C17&gt;0,IF(INT((K$6+6-'Plan'!$J16)/$C17)&gt;=MAX(1,-INT(-(K$6-'Plan'!$J16)/$C17)),"●",""),""),"")</f>
      </c>
      <c r="L17" s="20">
        <f>IF(AND(ISNUMBER($C17),ISNUMBER('Plan'!$J16),ISNUMBER(L$6)),IF($C17&gt;0,IF(INT((L$6+6-'Plan'!$J16)/$C17)&gt;=MAX(1,-INT(-(L$6-'Plan'!$J16)/$C17)),"●",""),""),"")</f>
      </c>
      <c r="M17" s="20">
        <f>IF(AND(ISNUMBER($C17),ISNUMBER('Plan'!$J16),ISNUMBER(M$6)),IF($C17&gt;0,IF(INT((M$6+6-'Plan'!$J16)/$C17)&gt;=MAX(1,-INT(-(M$6-'Plan'!$J16)/$C17)),"●",""),""),"")</f>
      </c>
      <c r="N17" s="20">
        <f>IF(AND(ISNUMBER($C17),ISNUMBER('Plan'!$J16),ISNUMBER(N$6)),IF($C17&gt;0,IF(INT((N$6+6-'Plan'!$J16)/$C17)&gt;=MAX(1,-INT(-(N$6-'Plan'!$J16)/$C17)),"●",""),""),"")</f>
      </c>
      <c r="O17" s="20">
        <f>IF(AND(ISNUMBER($C17),ISNUMBER('Plan'!$J16),ISNUMBER(O$6)),IF($C17&gt;0,IF(INT((O$6+6-'Plan'!$J16)/$C17)&gt;=MAX(1,-INT(-(O$6-'Plan'!$J16)/$C17)),"●",""),""),"")</f>
      </c>
      <c r="P17" s="20">
        <f>IF(AND(ISNUMBER($C17),ISNUMBER('Plan'!$J16),ISNUMBER(P$6)),IF($C17&gt;0,IF(INT((P$6+6-'Plan'!$J16)/$C17)&gt;=MAX(1,-INT(-(P$6-'Plan'!$J16)/$C17)),"●",""),""),"")</f>
      </c>
      <c r="Q17" s="20">
        <f>IF(AND(ISNUMBER($C17),ISNUMBER('Plan'!$J16),ISNUMBER(Q$6)),IF($C17&gt;0,IF(INT((Q$6+6-'Plan'!$J16)/$C17)&gt;=MAX(1,-INT(-(Q$6-'Plan'!$J16)/$C17)),"●",""),""),"")</f>
      </c>
      <c r="R17" s="20">
        <f>IF(AND(ISNUMBER($C17),ISNUMBER('Plan'!$J16),ISNUMBER(R$6)),IF($C17&gt;0,IF(INT((R$6+6-'Plan'!$J16)/$C17)&gt;=MAX(1,-INT(-(R$6-'Plan'!$J16)/$C17)),"●",""),""),"")</f>
      </c>
      <c r="S17" s="20">
        <f>IF(AND(ISNUMBER($C17),ISNUMBER('Plan'!$J16),ISNUMBER(S$6)),IF($C17&gt;0,IF(INT((S$6+6-'Plan'!$J16)/$C17)&gt;=MAX(1,-INT(-(S$6-'Plan'!$J16)/$C17)),"●",""),""),"")</f>
      </c>
      <c r="T17" s="20">
        <f>IF(AND(ISNUMBER($C17),ISNUMBER('Plan'!$J16),ISNUMBER(T$6)),IF($C17&gt;0,IF(INT((T$6+6-'Plan'!$J16)/$C17)&gt;=MAX(1,-INT(-(T$6-'Plan'!$J16)/$C17)),"●",""),""),"")</f>
      </c>
      <c r="U17" s="20">
        <f>IF(AND(ISNUMBER($C17),ISNUMBER('Plan'!$J16),ISNUMBER(U$6)),IF($C17&gt;0,IF(INT((U$6+6-'Plan'!$J16)/$C17)&gt;=MAX(1,-INT(-(U$6-'Plan'!$J16)/$C17)),"●",""),""),"")</f>
      </c>
      <c r="V17" s="20">
        <f>IF(AND(ISNUMBER($C17),ISNUMBER('Plan'!$J16),ISNUMBER(V$6)),IF($C17&gt;0,IF(INT((V$6+6-'Plan'!$J16)/$C17)&gt;=MAX(1,-INT(-(V$6-'Plan'!$J16)/$C17)),"●",""),""),"")</f>
      </c>
      <c r="W17" s="20">
        <f>IF(AND(ISNUMBER($C17),ISNUMBER('Plan'!$J16),ISNUMBER(W$6)),IF($C17&gt;0,IF(INT((W$6+6-'Plan'!$J16)/$C17)&gt;=MAX(1,-INT(-(W$6-'Plan'!$J16)/$C17)),"●",""),""),"")</f>
      </c>
      <c r="X17" s="20">
        <f>IF(AND(ISNUMBER($C17),ISNUMBER('Plan'!$J16),ISNUMBER(X$6)),IF($C17&gt;0,IF(INT((X$6+6-'Plan'!$J16)/$C17)&gt;=MAX(1,-INT(-(X$6-'Plan'!$J16)/$C17)),"●",""),""),"")</f>
      </c>
      <c r="Y17" s="20">
        <f>IF(AND(ISNUMBER($C17),ISNUMBER('Plan'!$J16),ISNUMBER(Y$6)),IF($C17&gt;0,IF(INT((Y$6+6-'Plan'!$J16)/$C17)&gt;=MAX(1,-INT(-(Y$6-'Plan'!$J16)/$C17)),"●",""),""),"")</f>
      </c>
      <c r="Z17" s="20">
        <f>IF(AND(ISNUMBER($C17),ISNUMBER('Plan'!$J16),ISNUMBER(Z$6)),IF($C17&gt;0,IF(INT((Z$6+6-'Plan'!$J16)/$C17)&gt;=MAX(1,-INT(-(Z$6-'Plan'!$J16)/$C17)),"●",""),""),"")</f>
      </c>
      <c r="AA17" s="20">
        <f>IF(AND(ISNUMBER($C17),ISNUMBER('Plan'!$J16),ISNUMBER(AA$6)),IF($C17&gt;0,IF(INT((AA$6+6-'Plan'!$J16)/$C17)&gt;=MAX(1,-INT(-(AA$6-'Plan'!$J16)/$C17)),"●",""),""),"")</f>
      </c>
      <c r="AB17" s="20">
        <f>IF(AND(ISNUMBER($C17),ISNUMBER('Plan'!$J16),ISNUMBER(AB$6)),IF($C17&gt;0,IF(INT((AB$6+6-'Plan'!$J16)/$C17)&gt;=MAX(1,-INT(-(AB$6-'Plan'!$J16)/$C17)),"●",""),""),"")</f>
      </c>
      <c r="AC17" s="20">
        <f>IF(AND(ISNUMBER($C17),ISNUMBER('Plan'!$J16),ISNUMBER(AC$6)),IF($C17&gt;0,IF(INT((AC$6+6-'Plan'!$J16)/$C17)&gt;=MAX(1,-INT(-(AC$6-'Plan'!$J16)/$C17)),"●",""),""),"")</f>
      </c>
      <c r="AD17" s="20">
        <f>IF(AND(ISNUMBER($C17),ISNUMBER('Plan'!$J16),ISNUMBER(AD$6)),IF($C17&gt;0,IF(INT((AD$6+6-'Plan'!$J16)/$C17)&gt;=MAX(1,-INT(-(AD$6-'Plan'!$J16)/$C17)),"●",""),""),"")</f>
      </c>
      <c r="AE17" s="20">
        <f>IF(AND(ISNUMBER($C17),ISNUMBER('Plan'!$J16),ISNUMBER(AE$6)),IF($C17&gt;0,IF(INT((AE$6+6-'Plan'!$J16)/$C17)&gt;=MAX(1,-INT(-(AE$6-'Plan'!$J16)/$C17)),"●",""),""),"")</f>
      </c>
      <c r="AF17" s="20">
        <f>IF(AND(ISNUMBER($C17),ISNUMBER('Plan'!$J16),ISNUMBER(AF$6)),IF($C17&gt;0,IF(INT((AF$6+6-'Plan'!$J16)/$C17)&gt;=MAX(1,-INT(-(AF$6-'Plan'!$J16)/$C17)),"●",""),""),"")</f>
      </c>
      <c r="AG17" s="20">
        <f>IF(AND(ISNUMBER($C17),ISNUMBER('Plan'!$J16),ISNUMBER(AG$6)),IF($C17&gt;0,IF(INT((AG$6+6-'Plan'!$J16)/$C17)&gt;=MAX(1,-INT(-(AG$6-'Plan'!$J16)/$C17)),"●",""),""),"")</f>
      </c>
      <c r="AH17" s="20">
        <f>IF(AND(ISNUMBER($C17),ISNUMBER('Plan'!$J16),ISNUMBER(AH$6)),IF($C17&gt;0,IF(INT((AH$6+6-'Plan'!$J16)/$C17)&gt;=MAX(1,-INT(-(AH$6-'Plan'!$J16)/$C17)),"●",""),""),"")</f>
      </c>
      <c r="AI17" s="20">
        <f>IF(AND(ISNUMBER($C17),ISNUMBER('Plan'!$J16),ISNUMBER(AI$6)),IF($C17&gt;0,IF(INT((AI$6+6-'Plan'!$J16)/$C17)&gt;=MAX(1,-INT(-(AI$6-'Plan'!$J16)/$C17)),"●",""),""),"")</f>
      </c>
      <c r="AJ17" s="20">
        <f>IF(AND(ISNUMBER($C17),ISNUMBER('Plan'!$J16),ISNUMBER(AJ$6)),IF($C17&gt;0,IF(INT((AJ$6+6-'Plan'!$J16)/$C17)&gt;=MAX(1,-INT(-(AJ$6-'Plan'!$J16)/$C17)),"●",""),""),"")</f>
      </c>
      <c r="AK17" s="20">
        <f>IF(AND(ISNUMBER($C17),ISNUMBER('Plan'!$J16),ISNUMBER(AK$6)),IF($C17&gt;0,IF(INT((AK$6+6-'Plan'!$J16)/$C17)&gt;=MAX(1,-INT(-(AK$6-'Plan'!$J16)/$C17)),"●",""),""),"")</f>
      </c>
      <c r="AL17" s="20">
        <f>IF(AND(ISNUMBER($C17),ISNUMBER('Plan'!$J16),ISNUMBER(AL$6)),IF($C17&gt;0,IF(INT((AL$6+6-'Plan'!$J16)/$C17)&gt;=MAX(1,-INT(-(AL$6-'Plan'!$J16)/$C17)),"●",""),""),"")</f>
      </c>
      <c r="AM17" s="20">
        <f>IF(AND(ISNUMBER($C17),ISNUMBER('Plan'!$J16),ISNUMBER(AM$6)),IF($C17&gt;0,IF(INT((AM$6+6-'Plan'!$J16)/$C17)&gt;=MAX(1,-INT(-(AM$6-'Plan'!$J16)/$C17)),"●",""),""),"")</f>
      </c>
      <c r="AN17" s="20">
        <f>IF(AND(ISNUMBER($C17),ISNUMBER('Plan'!$J16),ISNUMBER(AN$6)),IF($C17&gt;0,IF(INT((AN$6+6-'Plan'!$J16)/$C17)&gt;=MAX(1,-INT(-(AN$6-'Plan'!$J16)/$C17)),"●",""),""),"")</f>
      </c>
      <c r="AO17" s="20">
        <f>IF(AND(ISNUMBER($C17),ISNUMBER('Plan'!$J16),ISNUMBER(AO$6)),IF($C17&gt;0,IF(INT((AO$6+6-'Plan'!$J16)/$C17)&gt;=MAX(1,-INT(-(AO$6-'Plan'!$J16)/$C17)),"●",""),""),"")</f>
      </c>
      <c r="AP17" s="20">
        <f>IF(AND(ISNUMBER($C17),ISNUMBER('Plan'!$J16),ISNUMBER(AP$6)),IF($C17&gt;0,IF(INT((AP$6+6-'Plan'!$J16)/$C17)&gt;=MAX(1,-INT(-(AP$6-'Plan'!$J16)/$C17)),"●",""),""),"")</f>
      </c>
      <c r="AQ17" s="20">
        <f>IF(AND(ISNUMBER($C17),ISNUMBER('Plan'!$J16),ISNUMBER(AQ$6)),IF($C17&gt;0,IF(INT((AQ$6+6-'Plan'!$J16)/$C17)&gt;=MAX(1,-INT(-(AQ$6-'Plan'!$J16)/$C17)),"●",""),""),"")</f>
      </c>
      <c r="AR17" s="20">
        <f>IF(AND(ISNUMBER($C17),ISNUMBER('Plan'!$J16),ISNUMBER(AR$6)),IF($C17&gt;0,IF(INT((AR$6+6-'Plan'!$J16)/$C17)&gt;=MAX(1,-INT(-(AR$6-'Plan'!$J16)/$C17)),"●",""),""),"")</f>
      </c>
      <c r="AS17" s="20">
        <f>IF(AND(ISNUMBER($C17),ISNUMBER('Plan'!$J16),ISNUMBER(AS$6)),IF($C17&gt;0,IF(INT((AS$6+6-'Plan'!$J16)/$C17)&gt;=MAX(1,-INT(-(AS$6-'Plan'!$J16)/$C17)),"●",""),""),"")</f>
      </c>
      <c r="AT17" s="20">
        <f>IF(AND(ISNUMBER($C17),ISNUMBER('Plan'!$J16),ISNUMBER(AT$6)),IF($C17&gt;0,IF(INT((AT$6+6-'Plan'!$J16)/$C17)&gt;=MAX(1,-INT(-(AT$6-'Plan'!$J16)/$C17)),"●",""),""),"")</f>
      </c>
      <c r="AU17" s="20">
        <f>IF(AND(ISNUMBER($C17),ISNUMBER('Plan'!$J16),ISNUMBER(AU$6)),IF($C17&gt;0,IF(INT((AU$6+6-'Plan'!$J16)/$C17)&gt;=MAX(1,-INT(-(AU$6-'Plan'!$J16)/$C17)),"●",""),""),"")</f>
      </c>
      <c r="AV17" s="20">
        <f>IF(AND(ISNUMBER($C17),ISNUMBER('Plan'!$J16),ISNUMBER(AV$6)),IF($C17&gt;0,IF(INT((AV$6+6-'Plan'!$J16)/$C17)&gt;=MAX(1,-INT(-(AV$6-'Plan'!$J16)/$C17)),"●",""),""),"")</f>
      </c>
      <c r="AW17" s="20">
        <f>IF(AND(ISNUMBER($C17),ISNUMBER('Plan'!$J16),ISNUMBER(AW$6)),IF($C17&gt;0,IF(INT((AW$6+6-'Plan'!$J16)/$C17)&gt;=MAX(1,-INT(-(AW$6-'Plan'!$J16)/$C17)),"●",""),""),"")</f>
      </c>
      <c r="AX17" s="20">
        <f>IF(AND(ISNUMBER($C17),ISNUMBER('Plan'!$J16),ISNUMBER(AX$6)),IF($C17&gt;0,IF(INT((AX$6+6-'Plan'!$J16)/$C17)&gt;=MAX(1,-INT(-(AX$6-'Plan'!$J16)/$C17)),"●",""),""),"")</f>
      </c>
      <c r="AY17" s="20">
        <f>IF(AND(ISNUMBER($C17),ISNUMBER('Plan'!$J16),ISNUMBER(AY$6)),IF($C17&gt;0,IF(INT((AY$6+6-'Plan'!$J16)/$C17)&gt;=MAX(1,-INT(-(AY$6-'Plan'!$J16)/$C17)),"●",""),""),"")</f>
      </c>
      <c r="AZ17" s="20">
        <f>IF(AND(ISNUMBER($C17),ISNUMBER('Plan'!$J16),ISNUMBER(AZ$6)),IF($C17&gt;0,IF(INT((AZ$6+6-'Plan'!$J16)/$C17)&gt;=MAX(1,-INT(-(AZ$6-'Plan'!$J16)/$C17)),"●",""),""),"")</f>
      </c>
      <c r="BA17" s="20">
        <f>IF(AND(ISNUMBER($C17),ISNUMBER('Plan'!$J16),ISNUMBER(BA$6)),IF($C17&gt;0,IF(INT((BA$6+6-'Plan'!$J16)/$C17)&gt;=MAX(1,-INT(-(BA$6-'Plan'!$J16)/$C17)),"●",""),""),"")</f>
      </c>
      <c r="BB17" s="20">
        <f>IF(AND(ISNUMBER($C17),ISNUMBER('Plan'!$J16),ISNUMBER(BB$6)),IF($C17&gt;0,IF(INT((BB$6+6-'Plan'!$J16)/$C17)&gt;=MAX(1,-INT(-(BB$6-'Plan'!$J16)/$C17)),"●",""),""),"")</f>
      </c>
      <c r="BC17" s="20">
        <f>IF(AND(ISNUMBER($C17),ISNUMBER('Plan'!$J16),ISNUMBER(BC$6)),IF($C17&gt;0,IF(INT((BC$6+6-'Plan'!$J16)/$C17)&gt;=MAX(1,-INT(-(BC$6-'Plan'!$J16)/$C17)),"●",""),""),"")</f>
      </c>
      <c r="BD17" s="20">
        <f>IF(AND(ISNUMBER($C17),ISNUMBER('Plan'!$J16),ISNUMBER(BD$6)),IF($C17&gt;0,IF(INT((BD$6+6-'Plan'!$J16)/$C17)&gt;=MAX(1,-INT(-(BD$6-'Plan'!$J16)/$C17)),"●",""),""),"")</f>
      </c>
    </row>
    <row r="18" spans="1:56" x14ac:dyDescent="0.25">
      <c r="A18" s="11">
        <f>IF('Plan'!B17="",IF('Plan'!A17="","",'Plan'!A17),'Plan'!B17)</f>
      </c>
      <c r="B18" s="11">
        <f>IF('Plan'!D17="","",'Plan'!D17)</f>
      </c>
      <c r="C18" s="18">
        <f>IF(ISNUMBER('Plan'!F17),IF('Plan'!G17="meses",'Plan'!F17*365.25/12,IF('Plan'!G17="semanas",'Plan'!F17*7,IF('Plan'!G17="días",'Plan'!F17,""))),"")</f>
      </c>
      <c r="D18" s="19">
        <f>IF(ISNUMBER('Plan'!H17),'Plan'!H17,"")</f>
      </c>
      <c r="E18" s="20">
        <f>IF(AND(ISNUMBER($C18),ISNUMBER('Plan'!$J17),ISNUMBER(E$6)),IF($C18&gt;0,IF(INT((E$6+6-'Plan'!$J17)/$C18)&gt;=MAX(1,-INT(-(E$6-'Plan'!$J17)/$C18)),"●",""),""),"")</f>
      </c>
      <c r="F18" s="20">
        <f>IF(AND(ISNUMBER($C18),ISNUMBER('Plan'!$J17),ISNUMBER(F$6)),IF($C18&gt;0,IF(INT((F$6+6-'Plan'!$J17)/$C18)&gt;=MAX(1,-INT(-(F$6-'Plan'!$J17)/$C18)),"●",""),""),"")</f>
      </c>
      <c r="G18" s="20">
        <f>IF(AND(ISNUMBER($C18),ISNUMBER('Plan'!$J17),ISNUMBER(G$6)),IF($C18&gt;0,IF(INT((G$6+6-'Plan'!$J17)/$C18)&gt;=MAX(1,-INT(-(G$6-'Plan'!$J17)/$C18)),"●",""),""),"")</f>
      </c>
      <c r="H18" s="20">
        <f>IF(AND(ISNUMBER($C18),ISNUMBER('Plan'!$J17),ISNUMBER(H$6)),IF($C18&gt;0,IF(INT((H$6+6-'Plan'!$J17)/$C18)&gt;=MAX(1,-INT(-(H$6-'Plan'!$J17)/$C18)),"●",""),""),"")</f>
      </c>
      <c r="I18" s="20">
        <f>IF(AND(ISNUMBER($C18),ISNUMBER('Plan'!$J17),ISNUMBER(I$6)),IF($C18&gt;0,IF(INT((I$6+6-'Plan'!$J17)/$C18)&gt;=MAX(1,-INT(-(I$6-'Plan'!$J17)/$C18)),"●",""),""),"")</f>
      </c>
      <c r="J18" s="20">
        <f>IF(AND(ISNUMBER($C18),ISNUMBER('Plan'!$J17),ISNUMBER(J$6)),IF($C18&gt;0,IF(INT((J$6+6-'Plan'!$J17)/$C18)&gt;=MAX(1,-INT(-(J$6-'Plan'!$J17)/$C18)),"●",""),""),"")</f>
      </c>
      <c r="K18" s="20">
        <f>IF(AND(ISNUMBER($C18),ISNUMBER('Plan'!$J17),ISNUMBER(K$6)),IF($C18&gt;0,IF(INT((K$6+6-'Plan'!$J17)/$C18)&gt;=MAX(1,-INT(-(K$6-'Plan'!$J17)/$C18)),"●",""),""),"")</f>
      </c>
      <c r="L18" s="20">
        <f>IF(AND(ISNUMBER($C18),ISNUMBER('Plan'!$J17),ISNUMBER(L$6)),IF($C18&gt;0,IF(INT((L$6+6-'Plan'!$J17)/$C18)&gt;=MAX(1,-INT(-(L$6-'Plan'!$J17)/$C18)),"●",""),""),"")</f>
      </c>
      <c r="M18" s="20">
        <f>IF(AND(ISNUMBER($C18),ISNUMBER('Plan'!$J17),ISNUMBER(M$6)),IF($C18&gt;0,IF(INT((M$6+6-'Plan'!$J17)/$C18)&gt;=MAX(1,-INT(-(M$6-'Plan'!$J17)/$C18)),"●",""),""),"")</f>
      </c>
      <c r="N18" s="20">
        <f>IF(AND(ISNUMBER($C18),ISNUMBER('Plan'!$J17),ISNUMBER(N$6)),IF($C18&gt;0,IF(INT((N$6+6-'Plan'!$J17)/$C18)&gt;=MAX(1,-INT(-(N$6-'Plan'!$J17)/$C18)),"●",""),""),"")</f>
      </c>
      <c r="O18" s="20">
        <f>IF(AND(ISNUMBER($C18),ISNUMBER('Plan'!$J17),ISNUMBER(O$6)),IF($C18&gt;0,IF(INT((O$6+6-'Plan'!$J17)/$C18)&gt;=MAX(1,-INT(-(O$6-'Plan'!$J17)/$C18)),"●",""),""),"")</f>
      </c>
      <c r="P18" s="20">
        <f>IF(AND(ISNUMBER($C18),ISNUMBER('Plan'!$J17),ISNUMBER(P$6)),IF($C18&gt;0,IF(INT((P$6+6-'Plan'!$J17)/$C18)&gt;=MAX(1,-INT(-(P$6-'Plan'!$J17)/$C18)),"●",""),""),"")</f>
      </c>
      <c r="Q18" s="20">
        <f>IF(AND(ISNUMBER($C18),ISNUMBER('Plan'!$J17),ISNUMBER(Q$6)),IF($C18&gt;0,IF(INT((Q$6+6-'Plan'!$J17)/$C18)&gt;=MAX(1,-INT(-(Q$6-'Plan'!$J17)/$C18)),"●",""),""),"")</f>
      </c>
      <c r="R18" s="20">
        <f>IF(AND(ISNUMBER($C18),ISNUMBER('Plan'!$J17),ISNUMBER(R$6)),IF($C18&gt;0,IF(INT((R$6+6-'Plan'!$J17)/$C18)&gt;=MAX(1,-INT(-(R$6-'Plan'!$J17)/$C18)),"●",""),""),"")</f>
      </c>
      <c r="S18" s="20">
        <f>IF(AND(ISNUMBER($C18),ISNUMBER('Plan'!$J17),ISNUMBER(S$6)),IF($C18&gt;0,IF(INT((S$6+6-'Plan'!$J17)/$C18)&gt;=MAX(1,-INT(-(S$6-'Plan'!$J17)/$C18)),"●",""),""),"")</f>
      </c>
      <c r="T18" s="20">
        <f>IF(AND(ISNUMBER($C18),ISNUMBER('Plan'!$J17),ISNUMBER(T$6)),IF($C18&gt;0,IF(INT((T$6+6-'Plan'!$J17)/$C18)&gt;=MAX(1,-INT(-(T$6-'Plan'!$J17)/$C18)),"●",""),""),"")</f>
      </c>
      <c r="U18" s="20">
        <f>IF(AND(ISNUMBER($C18),ISNUMBER('Plan'!$J17),ISNUMBER(U$6)),IF($C18&gt;0,IF(INT((U$6+6-'Plan'!$J17)/$C18)&gt;=MAX(1,-INT(-(U$6-'Plan'!$J17)/$C18)),"●",""),""),"")</f>
      </c>
      <c r="V18" s="20">
        <f>IF(AND(ISNUMBER($C18),ISNUMBER('Plan'!$J17),ISNUMBER(V$6)),IF($C18&gt;0,IF(INT((V$6+6-'Plan'!$J17)/$C18)&gt;=MAX(1,-INT(-(V$6-'Plan'!$J17)/$C18)),"●",""),""),"")</f>
      </c>
      <c r="W18" s="20">
        <f>IF(AND(ISNUMBER($C18),ISNUMBER('Plan'!$J17),ISNUMBER(W$6)),IF($C18&gt;0,IF(INT((W$6+6-'Plan'!$J17)/$C18)&gt;=MAX(1,-INT(-(W$6-'Plan'!$J17)/$C18)),"●",""),""),"")</f>
      </c>
      <c r="X18" s="20">
        <f>IF(AND(ISNUMBER($C18),ISNUMBER('Plan'!$J17),ISNUMBER(X$6)),IF($C18&gt;0,IF(INT((X$6+6-'Plan'!$J17)/$C18)&gt;=MAX(1,-INT(-(X$6-'Plan'!$J17)/$C18)),"●",""),""),"")</f>
      </c>
      <c r="Y18" s="20">
        <f>IF(AND(ISNUMBER($C18),ISNUMBER('Plan'!$J17),ISNUMBER(Y$6)),IF($C18&gt;0,IF(INT((Y$6+6-'Plan'!$J17)/$C18)&gt;=MAX(1,-INT(-(Y$6-'Plan'!$J17)/$C18)),"●",""),""),"")</f>
      </c>
      <c r="Z18" s="20">
        <f>IF(AND(ISNUMBER($C18),ISNUMBER('Plan'!$J17),ISNUMBER(Z$6)),IF($C18&gt;0,IF(INT((Z$6+6-'Plan'!$J17)/$C18)&gt;=MAX(1,-INT(-(Z$6-'Plan'!$J17)/$C18)),"●",""),""),"")</f>
      </c>
      <c r="AA18" s="20">
        <f>IF(AND(ISNUMBER($C18),ISNUMBER('Plan'!$J17),ISNUMBER(AA$6)),IF($C18&gt;0,IF(INT((AA$6+6-'Plan'!$J17)/$C18)&gt;=MAX(1,-INT(-(AA$6-'Plan'!$J17)/$C18)),"●",""),""),"")</f>
      </c>
      <c r="AB18" s="20">
        <f>IF(AND(ISNUMBER($C18),ISNUMBER('Plan'!$J17),ISNUMBER(AB$6)),IF($C18&gt;0,IF(INT((AB$6+6-'Plan'!$J17)/$C18)&gt;=MAX(1,-INT(-(AB$6-'Plan'!$J17)/$C18)),"●",""),""),"")</f>
      </c>
      <c r="AC18" s="20">
        <f>IF(AND(ISNUMBER($C18),ISNUMBER('Plan'!$J17),ISNUMBER(AC$6)),IF($C18&gt;0,IF(INT((AC$6+6-'Plan'!$J17)/$C18)&gt;=MAX(1,-INT(-(AC$6-'Plan'!$J17)/$C18)),"●",""),""),"")</f>
      </c>
      <c r="AD18" s="20">
        <f>IF(AND(ISNUMBER($C18),ISNUMBER('Plan'!$J17),ISNUMBER(AD$6)),IF($C18&gt;0,IF(INT((AD$6+6-'Plan'!$J17)/$C18)&gt;=MAX(1,-INT(-(AD$6-'Plan'!$J17)/$C18)),"●",""),""),"")</f>
      </c>
      <c r="AE18" s="20">
        <f>IF(AND(ISNUMBER($C18),ISNUMBER('Plan'!$J17),ISNUMBER(AE$6)),IF($C18&gt;0,IF(INT((AE$6+6-'Plan'!$J17)/$C18)&gt;=MAX(1,-INT(-(AE$6-'Plan'!$J17)/$C18)),"●",""),""),"")</f>
      </c>
      <c r="AF18" s="20">
        <f>IF(AND(ISNUMBER($C18),ISNUMBER('Plan'!$J17),ISNUMBER(AF$6)),IF($C18&gt;0,IF(INT((AF$6+6-'Plan'!$J17)/$C18)&gt;=MAX(1,-INT(-(AF$6-'Plan'!$J17)/$C18)),"●",""),""),"")</f>
      </c>
      <c r="AG18" s="20">
        <f>IF(AND(ISNUMBER($C18),ISNUMBER('Plan'!$J17),ISNUMBER(AG$6)),IF($C18&gt;0,IF(INT((AG$6+6-'Plan'!$J17)/$C18)&gt;=MAX(1,-INT(-(AG$6-'Plan'!$J17)/$C18)),"●",""),""),"")</f>
      </c>
      <c r="AH18" s="20">
        <f>IF(AND(ISNUMBER($C18),ISNUMBER('Plan'!$J17),ISNUMBER(AH$6)),IF($C18&gt;0,IF(INT((AH$6+6-'Plan'!$J17)/$C18)&gt;=MAX(1,-INT(-(AH$6-'Plan'!$J17)/$C18)),"●",""),""),"")</f>
      </c>
      <c r="AI18" s="20">
        <f>IF(AND(ISNUMBER($C18),ISNUMBER('Plan'!$J17),ISNUMBER(AI$6)),IF($C18&gt;0,IF(INT((AI$6+6-'Plan'!$J17)/$C18)&gt;=MAX(1,-INT(-(AI$6-'Plan'!$J17)/$C18)),"●",""),""),"")</f>
      </c>
      <c r="AJ18" s="20">
        <f>IF(AND(ISNUMBER($C18),ISNUMBER('Plan'!$J17),ISNUMBER(AJ$6)),IF($C18&gt;0,IF(INT((AJ$6+6-'Plan'!$J17)/$C18)&gt;=MAX(1,-INT(-(AJ$6-'Plan'!$J17)/$C18)),"●",""),""),"")</f>
      </c>
      <c r="AK18" s="20">
        <f>IF(AND(ISNUMBER($C18),ISNUMBER('Plan'!$J17),ISNUMBER(AK$6)),IF($C18&gt;0,IF(INT((AK$6+6-'Plan'!$J17)/$C18)&gt;=MAX(1,-INT(-(AK$6-'Plan'!$J17)/$C18)),"●",""),""),"")</f>
      </c>
      <c r="AL18" s="20">
        <f>IF(AND(ISNUMBER($C18),ISNUMBER('Plan'!$J17),ISNUMBER(AL$6)),IF($C18&gt;0,IF(INT((AL$6+6-'Plan'!$J17)/$C18)&gt;=MAX(1,-INT(-(AL$6-'Plan'!$J17)/$C18)),"●",""),""),"")</f>
      </c>
      <c r="AM18" s="20">
        <f>IF(AND(ISNUMBER($C18),ISNUMBER('Plan'!$J17),ISNUMBER(AM$6)),IF($C18&gt;0,IF(INT((AM$6+6-'Plan'!$J17)/$C18)&gt;=MAX(1,-INT(-(AM$6-'Plan'!$J17)/$C18)),"●",""),""),"")</f>
      </c>
      <c r="AN18" s="20">
        <f>IF(AND(ISNUMBER($C18),ISNUMBER('Plan'!$J17),ISNUMBER(AN$6)),IF($C18&gt;0,IF(INT((AN$6+6-'Plan'!$J17)/$C18)&gt;=MAX(1,-INT(-(AN$6-'Plan'!$J17)/$C18)),"●",""),""),"")</f>
      </c>
      <c r="AO18" s="20">
        <f>IF(AND(ISNUMBER($C18),ISNUMBER('Plan'!$J17),ISNUMBER(AO$6)),IF($C18&gt;0,IF(INT((AO$6+6-'Plan'!$J17)/$C18)&gt;=MAX(1,-INT(-(AO$6-'Plan'!$J17)/$C18)),"●",""),""),"")</f>
      </c>
      <c r="AP18" s="20">
        <f>IF(AND(ISNUMBER($C18),ISNUMBER('Plan'!$J17),ISNUMBER(AP$6)),IF($C18&gt;0,IF(INT((AP$6+6-'Plan'!$J17)/$C18)&gt;=MAX(1,-INT(-(AP$6-'Plan'!$J17)/$C18)),"●",""),""),"")</f>
      </c>
      <c r="AQ18" s="20">
        <f>IF(AND(ISNUMBER($C18),ISNUMBER('Plan'!$J17),ISNUMBER(AQ$6)),IF($C18&gt;0,IF(INT((AQ$6+6-'Plan'!$J17)/$C18)&gt;=MAX(1,-INT(-(AQ$6-'Plan'!$J17)/$C18)),"●",""),""),"")</f>
      </c>
      <c r="AR18" s="20">
        <f>IF(AND(ISNUMBER($C18),ISNUMBER('Plan'!$J17),ISNUMBER(AR$6)),IF($C18&gt;0,IF(INT((AR$6+6-'Plan'!$J17)/$C18)&gt;=MAX(1,-INT(-(AR$6-'Plan'!$J17)/$C18)),"●",""),""),"")</f>
      </c>
      <c r="AS18" s="20">
        <f>IF(AND(ISNUMBER($C18),ISNUMBER('Plan'!$J17),ISNUMBER(AS$6)),IF($C18&gt;0,IF(INT((AS$6+6-'Plan'!$J17)/$C18)&gt;=MAX(1,-INT(-(AS$6-'Plan'!$J17)/$C18)),"●",""),""),"")</f>
      </c>
      <c r="AT18" s="20">
        <f>IF(AND(ISNUMBER($C18),ISNUMBER('Plan'!$J17),ISNUMBER(AT$6)),IF($C18&gt;0,IF(INT((AT$6+6-'Plan'!$J17)/$C18)&gt;=MAX(1,-INT(-(AT$6-'Plan'!$J17)/$C18)),"●",""),""),"")</f>
      </c>
      <c r="AU18" s="20">
        <f>IF(AND(ISNUMBER($C18),ISNUMBER('Plan'!$J17),ISNUMBER(AU$6)),IF($C18&gt;0,IF(INT((AU$6+6-'Plan'!$J17)/$C18)&gt;=MAX(1,-INT(-(AU$6-'Plan'!$J17)/$C18)),"●",""),""),"")</f>
      </c>
      <c r="AV18" s="20">
        <f>IF(AND(ISNUMBER($C18),ISNUMBER('Plan'!$J17),ISNUMBER(AV$6)),IF($C18&gt;0,IF(INT((AV$6+6-'Plan'!$J17)/$C18)&gt;=MAX(1,-INT(-(AV$6-'Plan'!$J17)/$C18)),"●",""),""),"")</f>
      </c>
      <c r="AW18" s="20">
        <f>IF(AND(ISNUMBER($C18),ISNUMBER('Plan'!$J17),ISNUMBER(AW$6)),IF($C18&gt;0,IF(INT((AW$6+6-'Plan'!$J17)/$C18)&gt;=MAX(1,-INT(-(AW$6-'Plan'!$J17)/$C18)),"●",""),""),"")</f>
      </c>
      <c r="AX18" s="20">
        <f>IF(AND(ISNUMBER($C18),ISNUMBER('Plan'!$J17),ISNUMBER(AX$6)),IF($C18&gt;0,IF(INT((AX$6+6-'Plan'!$J17)/$C18)&gt;=MAX(1,-INT(-(AX$6-'Plan'!$J17)/$C18)),"●",""),""),"")</f>
      </c>
      <c r="AY18" s="20">
        <f>IF(AND(ISNUMBER($C18),ISNUMBER('Plan'!$J17),ISNUMBER(AY$6)),IF($C18&gt;0,IF(INT((AY$6+6-'Plan'!$J17)/$C18)&gt;=MAX(1,-INT(-(AY$6-'Plan'!$J17)/$C18)),"●",""),""),"")</f>
      </c>
      <c r="AZ18" s="20">
        <f>IF(AND(ISNUMBER($C18),ISNUMBER('Plan'!$J17),ISNUMBER(AZ$6)),IF($C18&gt;0,IF(INT((AZ$6+6-'Plan'!$J17)/$C18)&gt;=MAX(1,-INT(-(AZ$6-'Plan'!$J17)/$C18)),"●",""),""),"")</f>
      </c>
      <c r="BA18" s="20">
        <f>IF(AND(ISNUMBER($C18),ISNUMBER('Plan'!$J17),ISNUMBER(BA$6)),IF($C18&gt;0,IF(INT((BA$6+6-'Plan'!$J17)/$C18)&gt;=MAX(1,-INT(-(BA$6-'Plan'!$J17)/$C18)),"●",""),""),"")</f>
      </c>
      <c r="BB18" s="20">
        <f>IF(AND(ISNUMBER($C18),ISNUMBER('Plan'!$J17),ISNUMBER(BB$6)),IF($C18&gt;0,IF(INT((BB$6+6-'Plan'!$J17)/$C18)&gt;=MAX(1,-INT(-(BB$6-'Plan'!$J17)/$C18)),"●",""),""),"")</f>
      </c>
      <c r="BC18" s="20">
        <f>IF(AND(ISNUMBER($C18),ISNUMBER('Plan'!$J17),ISNUMBER(BC$6)),IF($C18&gt;0,IF(INT((BC$6+6-'Plan'!$J17)/$C18)&gt;=MAX(1,-INT(-(BC$6-'Plan'!$J17)/$C18)),"●",""),""),"")</f>
      </c>
      <c r="BD18" s="20">
        <f>IF(AND(ISNUMBER($C18),ISNUMBER('Plan'!$J17),ISNUMBER(BD$6)),IF($C18&gt;0,IF(INT((BD$6+6-'Plan'!$J17)/$C18)&gt;=MAX(1,-INT(-(BD$6-'Plan'!$J17)/$C18)),"●",""),""),"")</f>
      </c>
    </row>
    <row r="19" spans="1:56" x14ac:dyDescent="0.25">
      <c r="A19" s="11">
        <f>IF('Plan'!B18="",IF('Plan'!A18="","",'Plan'!A18),'Plan'!B18)</f>
      </c>
      <c r="B19" s="11">
        <f>IF('Plan'!D18="","",'Plan'!D18)</f>
      </c>
      <c r="C19" s="18">
        <f>IF(ISNUMBER('Plan'!F18),IF('Plan'!G18="meses",'Plan'!F18*365.25/12,IF('Plan'!G18="semanas",'Plan'!F18*7,IF('Plan'!G18="días",'Plan'!F18,""))),"")</f>
      </c>
      <c r="D19" s="19">
        <f>IF(ISNUMBER('Plan'!H18),'Plan'!H18,"")</f>
      </c>
      <c r="E19" s="20">
        <f>IF(AND(ISNUMBER($C19),ISNUMBER('Plan'!$J18),ISNUMBER(E$6)),IF($C19&gt;0,IF(INT((E$6+6-'Plan'!$J18)/$C19)&gt;=MAX(1,-INT(-(E$6-'Plan'!$J18)/$C19)),"●",""),""),"")</f>
      </c>
      <c r="F19" s="20">
        <f>IF(AND(ISNUMBER($C19),ISNUMBER('Plan'!$J18),ISNUMBER(F$6)),IF($C19&gt;0,IF(INT((F$6+6-'Plan'!$J18)/$C19)&gt;=MAX(1,-INT(-(F$6-'Plan'!$J18)/$C19)),"●",""),""),"")</f>
      </c>
      <c r="G19" s="20">
        <f>IF(AND(ISNUMBER($C19),ISNUMBER('Plan'!$J18),ISNUMBER(G$6)),IF($C19&gt;0,IF(INT((G$6+6-'Plan'!$J18)/$C19)&gt;=MAX(1,-INT(-(G$6-'Plan'!$J18)/$C19)),"●",""),""),"")</f>
      </c>
      <c r="H19" s="20">
        <f>IF(AND(ISNUMBER($C19),ISNUMBER('Plan'!$J18),ISNUMBER(H$6)),IF($C19&gt;0,IF(INT((H$6+6-'Plan'!$J18)/$C19)&gt;=MAX(1,-INT(-(H$6-'Plan'!$J18)/$C19)),"●",""),""),"")</f>
      </c>
      <c r="I19" s="20">
        <f>IF(AND(ISNUMBER($C19),ISNUMBER('Plan'!$J18),ISNUMBER(I$6)),IF($C19&gt;0,IF(INT((I$6+6-'Plan'!$J18)/$C19)&gt;=MAX(1,-INT(-(I$6-'Plan'!$J18)/$C19)),"●",""),""),"")</f>
      </c>
      <c r="J19" s="20">
        <f>IF(AND(ISNUMBER($C19),ISNUMBER('Plan'!$J18),ISNUMBER(J$6)),IF($C19&gt;0,IF(INT((J$6+6-'Plan'!$J18)/$C19)&gt;=MAX(1,-INT(-(J$6-'Plan'!$J18)/$C19)),"●",""),""),"")</f>
      </c>
      <c r="K19" s="20">
        <f>IF(AND(ISNUMBER($C19),ISNUMBER('Plan'!$J18),ISNUMBER(K$6)),IF($C19&gt;0,IF(INT((K$6+6-'Plan'!$J18)/$C19)&gt;=MAX(1,-INT(-(K$6-'Plan'!$J18)/$C19)),"●",""),""),"")</f>
      </c>
      <c r="L19" s="20">
        <f>IF(AND(ISNUMBER($C19),ISNUMBER('Plan'!$J18),ISNUMBER(L$6)),IF($C19&gt;0,IF(INT((L$6+6-'Plan'!$J18)/$C19)&gt;=MAX(1,-INT(-(L$6-'Plan'!$J18)/$C19)),"●",""),""),"")</f>
      </c>
      <c r="M19" s="20">
        <f>IF(AND(ISNUMBER($C19),ISNUMBER('Plan'!$J18),ISNUMBER(M$6)),IF($C19&gt;0,IF(INT((M$6+6-'Plan'!$J18)/$C19)&gt;=MAX(1,-INT(-(M$6-'Plan'!$J18)/$C19)),"●",""),""),"")</f>
      </c>
      <c r="N19" s="20">
        <f>IF(AND(ISNUMBER($C19),ISNUMBER('Plan'!$J18),ISNUMBER(N$6)),IF($C19&gt;0,IF(INT((N$6+6-'Plan'!$J18)/$C19)&gt;=MAX(1,-INT(-(N$6-'Plan'!$J18)/$C19)),"●",""),""),"")</f>
      </c>
      <c r="O19" s="20">
        <f>IF(AND(ISNUMBER($C19),ISNUMBER('Plan'!$J18),ISNUMBER(O$6)),IF($C19&gt;0,IF(INT((O$6+6-'Plan'!$J18)/$C19)&gt;=MAX(1,-INT(-(O$6-'Plan'!$J18)/$C19)),"●",""),""),"")</f>
      </c>
      <c r="P19" s="20">
        <f>IF(AND(ISNUMBER($C19),ISNUMBER('Plan'!$J18),ISNUMBER(P$6)),IF($C19&gt;0,IF(INT((P$6+6-'Plan'!$J18)/$C19)&gt;=MAX(1,-INT(-(P$6-'Plan'!$J18)/$C19)),"●",""),""),"")</f>
      </c>
      <c r="Q19" s="20">
        <f>IF(AND(ISNUMBER($C19),ISNUMBER('Plan'!$J18),ISNUMBER(Q$6)),IF($C19&gt;0,IF(INT((Q$6+6-'Plan'!$J18)/$C19)&gt;=MAX(1,-INT(-(Q$6-'Plan'!$J18)/$C19)),"●",""),""),"")</f>
      </c>
      <c r="R19" s="20">
        <f>IF(AND(ISNUMBER($C19),ISNUMBER('Plan'!$J18),ISNUMBER(R$6)),IF($C19&gt;0,IF(INT((R$6+6-'Plan'!$J18)/$C19)&gt;=MAX(1,-INT(-(R$6-'Plan'!$J18)/$C19)),"●",""),""),"")</f>
      </c>
      <c r="S19" s="20">
        <f>IF(AND(ISNUMBER($C19),ISNUMBER('Plan'!$J18),ISNUMBER(S$6)),IF($C19&gt;0,IF(INT((S$6+6-'Plan'!$J18)/$C19)&gt;=MAX(1,-INT(-(S$6-'Plan'!$J18)/$C19)),"●",""),""),"")</f>
      </c>
      <c r="T19" s="20">
        <f>IF(AND(ISNUMBER($C19),ISNUMBER('Plan'!$J18),ISNUMBER(T$6)),IF($C19&gt;0,IF(INT((T$6+6-'Plan'!$J18)/$C19)&gt;=MAX(1,-INT(-(T$6-'Plan'!$J18)/$C19)),"●",""),""),"")</f>
      </c>
      <c r="U19" s="20">
        <f>IF(AND(ISNUMBER($C19),ISNUMBER('Plan'!$J18),ISNUMBER(U$6)),IF($C19&gt;0,IF(INT((U$6+6-'Plan'!$J18)/$C19)&gt;=MAX(1,-INT(-(U$6-'Plan'!$J18)/$C19)),"●",""),""),"")</f>
      </c>
      <c r="V19" s="20">
        <f>IF(AND(ISNUMBER($C19),ISNUMBER('Plan'!$J18),ISNUMBER(V$6)),IF($C19&gt;0,IF(INT((V$6+6-'Plan'!$J18)/$C19)&gt;=MAX(1,-INT(-(V$6-'Plan'!$J18)/$C19)),"●",""),""),"")</f>
      </c>
      <c r="W19" s="20">
        <f>IF(AND(ISNUMBER($C19),ISNUMBER('Plan'!$J18),ISNUMBER(W$6)),IF($C19&gt;0,IF(INT((W$6+6-'Plan'!$J18)/$C19)&gt;=MAX(1,-INT(-(W$6-'Plan'!$J18)/$C19)),"●",""),""),"")</f>
      </c>
      <c r="X19" s="20">
        <f>IF(AND(ISNUMBER($C19),ISNUMBER('Plan'!$J18),ISNUMBER(X$6)),IF($C19&gt;0,IF(INT((X$6+6-'Plan'!$J18)/$C19)&gt;=MAX(1,-INT(-(X$6-'Plan'!$J18)/$C19)),"●",""),""),"")</f>
      </c>
      <c r="Y19" s="20">
        <f>IF(AND(ISNUMBER($C19),ISNUMBER('Plan'!$J18),ISNUMBER(Y$6)),IF($C19&gt;0,IF(INT((Y$6+6-'Plan'!$J18)/$C19)&gt;=MAX(1,-INT(-(Y$6-'Plan'!$J18)/$C19)),"●",""),""),"")</f>
      </c>
      <c r="Z19" s="20">
        <f>IF(AND(ISNUMBER($C19),ISNUMBER('Plan'!$J18),ISNUMBER(Z$6)),IF($C19&gt;0,IF(INT((Z$6+6-'Plan'!$J18)/$C19)&gt;=MAX(1,-INT(-(Z$6-'Plan'!$J18)/$C19)),"●",""),""),"")</f>
      </c>
      <c r="AA19" s="20">
        <f>IF(AND(ISNUMBER($C19),ISNUMBER('Plan'!$J18),ISNUMBER(AA$6)),IF($C19&gt;0,IF(INT((AA$6+6-'Plan'!$J18)/$C19)&gt;=MAX(1,-INT(-(AA$6-'Plan'!$J18)/$C19)),"●",""),""),"")</f>
      </c>
      <c r="AB19" s="20">
        <f>IF(AND(ISNUMBER($C19),ISNUMBER('Plan'!$J18),ISNUMBER(AB$6)),IF($C19&gt;0,IF(INT((AB$6+6-'Plan'!$J18)/$C19)&gt;=MAX(1,-INT(-(AB$6-'Plan'!$J18)/$C19)),"●",""),""),"")</f>
      </c>
      <c r="AC19" s="20">
        <f>IF(AND(ISNUMBER($C19),ISNUMBER('Plan'!$J18),ISNUMBER(AC$6)),IF($C19&gt;0,IF(INT((AC$6+6-'Plan'!$J18)/$C19)&gt;=MAX(1,-INT(-(AC$6-'Plan'!$J18)/$C19)),"●",""),""),"")</f>
      </c>
      <c r="AD19" s="20">
        <f>IF(AND(ISNUMBER($C19),ISNUMBER('Plan'!$J18),ISNUMBER(AD$6)),IF($C19&gt;0,IF(INT((AD$6+6-'Plan'!$J18)/$C19)&gt;=MAX(1,-INT(-(AD$6-'Plan'!$J18)/$C19)),"●",""),""),"")</f>
      </c>
      <c r="AE19" s="20">
        <f>IF(AND(ISNUMBER($C19),ISNUMBER('Plan'!$J18),ISNUMBER(AE$6)),IF($C19&gt;0,IF(INT((AE$6+6-'Plan'!$J18)/$C19)&gt;=MAX(1,-INT(-(AE$6-'Plan'!$J18)/$C19)),"●",""),""),"")</f>
      </c>
      <c r="AF19" s="20">
        <f>IF(AND(ISNUMBER($C19),ISNUMBER('Plan'!$J18),ISNUMBER(AF$6)),IF($C19&gt;0,IF(INT((AF$6+6-'Plan'!$J18)/$C19)&gt;=MAX(1,-INT(-(AF$6-'Plan'!$J18)/$C19)),"●",""),""),"")</f>
      </c>
      <c r="AG19" s="20">
        <f>IF(AND(ISNUMBER($C19),ISNUMBER('Plan'!$J18),ISNUMBER(AG$6)),IF($C19&gt;0,IF(INT((AG$6+6-'Plan'!$J18)/$C19)&gt;=MAX(1,-INT(-(AG$6-'Plan'!$J18)/$C19)),"●",""),""),"")</f>
      </c>
      <c r="AH19" s="20">
        <f>IF(AND(ISNUMBER($C19),ISNUMBER('Plan'!$J18),ISNUMBER(AH$6)),IF($C19&gt;0,IF(INT((AH$6+6-'Plan'!$J18)/$C19)&gt;=MAX(1,-INT(-(AH$6-'Plan'!$J18)/$C19)),"●",""),""),"")</f>
      </c>
      <c r="AI19" s="20">
        <f>IF(AND(ISNUMBER($C19),ISNUMBER('Plan'!$J18),ISNUMBER(AI$6)),IF($C19&gt;0,IF(INT((AI$6+6-'Plan'!$J18)/$C19)&gt;=MAX(1,-INT(-(AI$6-'Plan'!$J18)/$C19)),"●",""),""),"")</f>
      </c>
      <c r="AJ19" s="20">
        <f>IF(AND(ISNUMBER($C19),ISNUMBER('Plan'!$J18),ISNUMBER(AJ$6)),IF($C19&gt;0,IF(INT((AJ$6+6-'Plan'!$J18)/$C19)&gt;=MAX(1,-INT(-(AJ$6-'Plan'!$J18)/$C19)),"●",""),""),"")</f>
      </c>
      <c r="AK19" s="20">
        <f>IF(AND(ISNUMBER($C19),ISNUMBER('Plan'!$J18),ISNUMBER(AK$6)),IF($C19&gt;0,IF(INT((AK$6+6-'Plan'!$J18)/$C19)&gt;=MAX(1,-INT(-(AK$6-'Plan'!$J18)/$C19)),"●",""),""),"")</f>
      </c>
      <c r="AL19" s="20">
        <f>IF(AND(ISNUMBER($C19),ISNUMBER('Plan'!$J18),ISNUMBER(AL$6)),IF($C19&gt;0,IF(INT((AL$6+6-'Plan'!$J18)/$C19)&gt;=MAX(1,-INT(-(AL$6-'Plan'!$J18)/$C19)),"●",""),""),"")</f>
      </c>
      <c r="AM19" s="20">
        <f>IF(AND(ISNUMBER($C19),ISNUMBER('Plan'!$J18),ISNUMBER(AM$6)),IF($C19&gt;0,IF(INT((AM$6+6-'Plan'!$J18)/$C19)&gt;=MAX(1,-INT(-(AM$6-'Plan'!$J18)/$C19)),"●",""),""),"")</f>
      </c>
      <c r="AN19" s="20">
        <f>IF(AND(ISNUMBER($C19),ISNUMBER('Plan'!$J18),ISNUMBER(AN$6)),IF($C19&gt;0,IF(INT((AN$6+6-'Plan'!$J18)/$C19)&gt;=MAX(1,-INT(-(AN$6-'Plan'!$J18)/$C19)),"●",""),""),"")</f>
      </c>
      <c r="AO19" s="20">
        <f>IF(AND(ISNUMBER($C19),ISNUMBER('Plan'!$J18),ISNUMBER(AO$6)),IF($C19&gt;0,IF(INT((AO$6+6-'Plan'!$J18)/$C19)&gt;=MAX(1,-INT(-(AO$6-'Plan'!$J18)/$C19)),"●",""),""),"")</f>
      </c>
      <c r="AP19" s="20">
        <f>IF(AND(ISNUMBER($C19),ISNUMBER('Plan'!$J18),ISNUMBER(AP$6)),IF($C19&gt;0,IF(INT((AP$6+6-'Plan'!$J18)/$C19)&gt;=MAX(1,-INT(-(AP$6-'Plan'!$J18)/$C19)),"●",""),""),"")</f>
      </c>
      <c r="AQ19" s="20">
        <f>IF(AND(ISNUMBER($C19),ISNUMBER('Plan'!$J18),ISNUMBER(AQ$6)),IF($C19&gt;0,IF(INT((AQ$6+6-'Plan'!$J18)/$C19)&gt;=MAX(1,-INT(-(AQ$6-'Plan'!$J18)/$C19)),"●",""),""),"")</f>
      </c>
      <c r="AR19" s="20">
        <f>IF(AND(ISNUMBER($C19),ISNUMBER('Plan'!$J18),ISNUMBER(AR$6)),IF($C19&gt;0,IF(INT((AR$6+6-'Plan'!$J18)/$C19)&gt;=MAX(1,-INT(-(AR$6-'Plan'!$J18)/$C19)),"●",""),""),"")</f>
      </c>
      <c r="AS19" s="20">
        <f>IF(AND(ISNUMBER($C19),ISNUMBER('Plan'!$J18),ISNUMBER(AS$6)),IF($C19&gt;0,IF(INT((AS$6+6-'Plan'!$J18)/$C19)&gt;=MAX(1,-INT(-(AS$6-'Plan'!$J18)/$C19)),"●",""),""),"")</f>
      </c>
      <c r="AT19" s="20">
        <f>IF(AND(ISNUMBER($C19),ISNUMBER('Plan'!$J18),ISNUMBER(AT$6)),IF($C19&gt;0,IF(INT((AT$6+6-'Plan'!$J18)/$C19)&gt;=MAX(1,-INT(-(AT$6-'Plan'!$J18)/$C19)),"●",""),""),"")</f>
      </c>
      <c r="AU19" s="20">
        <f>IF(AND(ISNUMBER($C19),ISNUMBER('Plan'!$J18),ISNUMBER(AU$6)),IF($C19&gt;0,IF(INT((AU$6+6-'Plan'!$J18)/$C19)&gt;=MAX(1,-INT(-(AU$6-'Plan'!$J18)/$C19)),"●",""),""),"")</f>
      </c>
      <c r="AV19" s="20">
        <f>IF(AND(ISNUMBER($C19),ISNUMBER('Plan'!$J18),ISNUMBER(AV$6)),IF($C19&gt;0,IF(INT((AV$6+6-'Plan'!$J18)/$C19)&gt;=MAX(1,-INT(-(AV$6-'Plan'!$J18)/$C19)),"●",""),""),"")</f>
      </c>
      <c r="AW19" s="20">
        <f>IF(AND(ISNUMBER($C19),ISNUMBER('Plan'!$J18),ISNUMBER(AW$6)),IF($C19&gt;0,IF(INT((AW$6+6-'Plan'!$J18)/$C19)&gt;=MAX(1,-INT(-(AW$6-'Plan'!$J18)/$C19)),"●",""),""),"")</f>
      </c>
      <c r="AX19" s="20">
        <f>IF(AND(ISNUMBER($C19),ISNUMBER('Plan'!$J18),ISNUMBER(AX$6)),IF($C19&gt;0,IF(INT((AX$6+6-'Plan'!$J18)/$C19)&gt;=MAX(1,-INT(-(AX$6-'Plan'!$J18)/$C19)),"●",""),""),"")</f>
      </c>
      <c r="AY19" s="20">
        <f>IF(AND(ISNUMBER($C19),ISNUMBER('Plan'!$J18),ISNUMBER(AY$6)),IF($C19&gt;0,IF(INT((AY$6+6-'Plan'!$J18)/$C19)&gt;=MAX(1,-INT(-(AY$6-'Plan'!$J18)/$C19)),"●",""),""),"")</f>
      </c>
      <c r="AZ19" s="20">
        <f>IF(AND(ISNUMBER($C19),ISNUMBER('Plan'!$J18),ISNUMBER(AZ$6)),IF($C19&gt;0,IF(INT((AZ$6+6-'Plan'!$J18)/$C19)&gt;=MAX(1,-INT(-(AZ$6-'Plan'!$J18)/$C19)),"●",""),""),"")</f>
      </c>
      <c r="BA19" s="20">
        <f>IF(AND(ISNUMBER($C19),ISNUMBER('Plan'!$J18),ISNUMBER(BA$6)),IF($C19&gt;0,IF(INT((BA$6+6-'Plan'!$J18)/$C19)&gt;=MAX(1,-INT(-(BA$6-'Plan'!$J18)/$C19)),"●",""),""),"")</f>
      </c>
      <c r="BB19" s="20">
        <f>IF(AND(ISNUMBER($C19),ISNUMBER('Plan'!$J18),ISNUMBER(BB$6)),IF($C19&gt;0,IF(INT((BB$6+6-'Plan'!$J18)/$C19)&gt;=MAX(1,-INT(-(BB$6-'Plan'!$J18)/$C19)),"●",""),""),"")</f>
      </c>
      <c r="BC19" s="20">
        <f>IF(AND(ISNUMBER($C19),ISNUMBER('Plan'!$J18),ISNUMBER(BC$6)),IF($C19&gt;0,IF(INT((BC$6+6-'Plan'!$J18)/$C19)&gt;=MAX(1,-INT(-(BC$6-'Plan'!$J18)/$C19)),"●",""),""),"")</f>
      </c>
      <c r="BD19" s="20">
        <f>IF(AND(ISNUMBER($C19),ISNUMBER('Plan'!$J18),ISNUMBER(BD$6)),IF($C19&gt;0,IF(INT((BD$6+6-'Plan'!$J18)/$C19)&gt;=MAX(1,-INT(-(BD$6-'Plan'!$J18)/$C19)),"●",""),""),"")</f>
      </c>
    </row>
    <row r="20" spans="1:56" x14ac:dyDescent="0.25">
      <c r="A20" s="11">
        <f>IF('Plan'!B19="",IF('Plan'!A19="","",'Plan'!A19),'Plan'!B19)</f>
      </c>
      <c r="B20" s="11">
        <f>IF('Plan'!D19="","",'Plan'!D19)</f>
      </c>
      <c r="C20" s="18">
        <f>IF(ISNUMBER('Plan'!F19),IF('Plan'!G19="meses",'Plan'!F19*365.25/12,IF('Plan'!G19="semanas",'Plan'!F19*7,IF('Plan'!G19="días",'Plan'!F19,""))),"")</f>
      </c>
      <c r="D20" s="19">
        <f>IF(ISNUMBER('Plan'!H19),'Plan'!H19,"")</f>
      </c>
      <c r="E20" s="20">
        <f>IF(AND(ISNUMBER($C20),ISNUMBER('Plan'!$J19),ISNUMBER(E$6)),IF($C20&gt;0,IF(INT((E$6+6-'Plan'!$J19)/$C20)&gt;=MAX(1,-INT(-(E$6-'Plan'!$J19)/$C20)),"●",""),""),"")</f>
      </c>
      <c r="F20" s="20">
        <f>IF(AND(ISNUMBER($C20),ISNUMBER('Plan'!$J19),ISNUMBER(F$6)),IF($C20&gt;0,IF(INT((F$6+6-'Plan'!$J19)/$C20)&gt;=MAX(1,-INT(-(F$6-'Plan'!$J19)/$C20)),"●",""),""),"")</f>
      </c>
      <c r="G20" s="20">
        <f>IF(AND(ISNUMBER($C20),ISNUMBER('Plan'!$J19),ISNUMBER(G$6)),IF($C20&gt;0,IF(INT((G$6+6-'Plan'!$J19)/$C20)&gt;=MAX(1,-INT(-(G$6-'Plan'!$J19)/$C20)),"●",""),""),"")</f>
      </c>
      <c r="H20" s="20">
        <f>IF(AND(ISNUMBER($C20),ISNUMBER('Plan'!$J19),ISNUMBER(H$6)),IF($C20&gt;0,IF(INT((H$6+6-'Plan'!$J19)/$C20)&gt;=MAX(1,-INT(-(H$6-'Plan'!$J19)/$C20)),"●",""),""),"")</f>
      </c>
      <c r="I20" s="20">
        <f>IF(AND(ISNUMBER($C20),ISNUMBER('Plan'!$J19),ISNUMBER(I$6)),IF($C20&gt;0,IF(INT((I$6+6-'Plan'!$J19)/$C20)&gt;=MAX(1,-INT(-(I$6-'Plan'!$J19)/$C20)),"●",""),""),"")</f>
      </c>
      <c r="J20" s="20">
        <f>IF(AND(ISNUMBER($C20),ISNUMBER('Plan'!$J19),ISNUMBER(J$6)),IF($C20&gt;0,IF(INT((J$6+6-'Plan'!$J19)/$C20)&gt;=MAX(1,-INT(-(J$6-'Plan'!$J19)/$C20)),"●",""),""),"")</f>
      </c>
      <c r="K20" s="20">
        <f>IF(AND(ISNUMBER($C20),ISNUMBER('Plan'!$J19),ISNUMBER(K$6)),IF($C20&gt;0,IF(INT((K$6+6-'Plan'!$J19)/$C20)&gt;=MAX(1,-INT(-(K$6-'Plan'!$J19)/$C20)),"●",""),""),"")</f>
      </c>
      <c r="L20" s="20">
        <f>IF(AND(ISNUMBER($C20),ISNUMBER('Plan'!$J19),ISNUMBER(L$6)),IF($C20&gt;0,IF(INT((L$6+6-'Plan'!$J19)/$C20)&gt;=MAX(1,-INT(-(L$6-'Plan'!$J19)/$C20)),"●",""),""),"")</f>
      </c>
      <c r="M20" s="20">
        <f>IF(AND(ISNUMBER($C20),ISNUMBER('Plan'!$J19),ISNUMBER(M$6)),IF($C20&gt;0,IF(INT((M$6+6-'Plan'!$J19)/$C20)&gt;=MAX(1,-INT(-(M$6-'Plan'!$J19)/$C20)),"●",""),""),"")</f>
      </c>
      <c r="N20" s="20">
        <f>IF(AND(ISNUMBER($C20),ISNUMBER('Plan'!$J19),ISNUMBER(N$6)),IF($C20&gt;0,IF(INT((N$6+6-'Plan'!$J19)/$C20)&gt;=MAX(1,-INT(-(N$6-'Plan'!$J19)/$C20)),"●",""),""),"")</f>
      </c>
      <c r="O20" s="20">
        <f>IF(AND(ISNUMBER($C20),ISNUMBER('Plan'!$J19),ISNUMBER(O$6)),IF($C20&gt;0,IF(INT((O$6+6-'Plan'!$J19)/$C20)&gt;=MAX(1,-INT(-(O$6-'Plan'!$J19)/$C20)),"●",""),""),"")</f>
      </c>
      <c r="P20" s="20">
        <f>IF(AND(ISNUMBER($C20),ISNUMBER('Plan'!$J19),ISNUMBER(P$6)),IF($C20&gt;0,IF(INT((P$6+6-'Plan'!$J19)/$C20)&gt;=MAX(1,-INT(-(P$6-'Plan'!$J19)/$C20)),"●",""),""),"")</f>
      </c>
      <c r="Q20" s="20">
        <f>IF(AND(ISNUMBER($C20),ISNUMBER('Plan'!$J19),ISNUMBER(Q$6)),IF($C20&gt;0,IF(INT((Q$6+6-'Plan'!$J19)/$C20)&gt;=MAX(1,-INT(-(Q$6-'Plan'!$J19)/$C20)),"●",""),""),"")</f>
      </c>
      <c r="R20" s="20">
        <f>IF(AND(ISNUMBER($C20),ISNUMBER('Plan'!$J19),ISNUMBER(R$6)),IF($C20&gt;0,IF(INT((R$6+6-'Plan'!$J19)/$C20)&gt;=MAX(1,-INT(-(R$6-'Plan'!$J19)/$C20)),"●",""),""),"")</f>
      </c>
      <c r="S20" s="20">
        <f>IF(AND(ISNUMBER($C20),ISNUMBER('Plan'!$J19),ISNUMBER(S$6)),IF($C20&gt;0,IF(INT((S$6+6-'Plan'!$J19)/$C20)&gt;=MAX(1,-INT(-(S$6-'Plan'!$J19)/$C20)),"●",""),""),"")</f>
      </c>
      <c r="T20" s="20">
        <f>IF(AND(ISNUMBER($C20),ISNUMBER('Plan'!$J19),ISNUMBER(T$6)),IF($C20&gt;0,IF(INT((T$6+6-'Plan'!$J19)/$C20)&gt;=MAX(1,-INT(-(T$6-'Plan'!$J19)/$C20)),"●",""),""),"")</f>
      </c>
      <c r="U20" s="20">
        <f>IF(AND(ISNUMBER($C20),ISNUMBER('Plan'!$J19),ISNUMBER(U$6)),IF($C20&gt;0,IF(INT((U$6+6-'Plan'!$J19)/$C20)&gt;=MAX(1,-INT(-(U$6-'Plan'!$J19)/$C20)),"●",""),""),"")</f>
      </c>
      <c r="V20" s="20">
        <f>IF(AND(ISNUMBER($C20),ISNUMBER('Plan'!$J19),ISNUMBER(V$6)),IF($C20&gt;0,IF(INT((V$6+6-'Plan'!$J19)/$C20)&gt;=MAX(1,-INT(-(V$6-'Plan'!$J19)/$C20)),"●",""),""),"")</f>
      </c>
      <c r="W20" s="20">
        <f>IF(AND(ISNUMBER($C20),ISNUMBER('Plan'!$J19),ISNUMBER(W$6)),IF($C20&gt;0,IF(INT((W$6+6-'Plan'!$J19)/$C20)&gt;=MAX(1,-INT(-(W$6-'Plan'!$J19)/$C20)),"●",""),""),"")</f>
      </c>
      <c r="X20" s="20">
        <f>IF(AND(ISNUMBER($C20),ISNUMBER('Plan'!$J19),ISNUMBER(X$6)),IF($C20&gt;0,IF(INT((X$6+6-'Plan'!$J19)/$C20)&gt;=MAX(1,-INT(-(X$6-'Plan'!$J19)/$C20)),"●",""),""),"")</f>
      </c>
      <c r="Y20" s="20">
        <f>IF(AND(ISNUMBER($C20),ISNUMBER('Plan'!$J19),ISNUMBER(Y$6)),IF($C20&gt;0,IF(INT((Y$6+6-'Plan'!$J19)/$C20)&gt;=MAX(1,-INT(-(Y$6-'Plan'!$J19)/$C20)),"●",""),""),"")</f>
      </c>
      <c r="Z20" s="20">
        <f>IF(AND(ISNUMBER($C20),ISNUMBER('Plan'!$J19),ISNUMBER(Z$6)),IF($C20&gt;0,IF(INT((Z$6+6-'Plan'!$J19)/$C20)&gt;=MAX(1,-INT(-(Z$6-'Plan'!$J19)/$C20)),"●",""),""),"")</f>
      </c>
      <c r="AA20" s="20">
        <f>IF(AND(ISNUMBER($C20),ISNUMBER('Plan'!$J19),ISNUMBER(AA$6)),IF($C20&gt;0,IF(INT((AA$6+6-'Plan'!$J19)/$C20)&gt;=MAX(1,-INT(-(AA$6-'Plan'!$J19)/$C20)),"●",""),""),"")</f>
      </c>
      <c r="AB20" s="20">
        <f>IF(AND(ISNUMBER($C20),ISNUMBER('Plan'!$J19),ISNUMBER(AB$6)),IF($C20&gt;0,IF(INT((AB$6+6-'Plan'!$J19)/$C20)&gt;=MAX(1,-INT(-(AB$6-'Plan'!$J19)/$C20)),"●",""),""),"")</f>
      </c>
      <c r="AC20" s="20">
        <f>IF(AND(ISNUMBER($C20),ISNUMBER('Plan'!$J19),ISNUMBER(AC$6)),IF($C20&gt;0,IF(INT((AC$6+6-'Plan'!$J19)/$C20)&gt;=MAX(1,-INT(-(AC$6-'Plan'!$J19)/$C20)),"●",""),""),"")</f>
      </c>
      <c r="AD20" s="20">
        <f>IF(AND(ISNUMBER($C20),ISNUMBER('Plan'!$J19),ISNUMBER(AD$6)),IF($C20&gt;0,IF(INT((AD$6+6-'Plan'!$J19)/$C20)&gt;=MAX(1,-INT(-(AD$6-'Plan'!$J19)/$C20)),"●",""),""),"")</f>
      </c>
      <c r="AE20" s="20">
        <f>IF(AND(ISNUMBER($C20),ISNUMBER('Plan'!$J19),ISNUMBER(AE$6)),IF($C20&gt;0,IF(INT((AE$6+6-'Plan'!$J19)/$C20)&gt;=MAX(1,-INT(-(AE$6-'Plan'!$J19)/$C20)),"●",""),""),"")</f>
      </c>
      <c r="AF20" s="20">
        <f>IF(AND(ISNUMBER($C20),ISNUMBER('Plan'!$J19),ISNUMBER(AF$6)),IF($C20&gt;0,IF(INT((AF$6+6-'Plan'!$J19)/$C20)&gt;=MAX(1,-INT(-(AF$6-'Plan'!$J19)/$C20)),"●",""),""),"")</f>
      </c>
      <c r="AG20" s="20">
        <f>IF(AND(ISNUMBER($C20),ISNUMBER('Plan'!$J19),ISNUMBER(AG$6)),IF($C20&gt;0,IF(INT((AG$6+6-'Plan'!$J19)/$C20)&gt;=MAX(1,-INT(-(AG$6-'Plan'!$J19)/$C20)),"●",""),""),"")</f>
      </c>
      <c r="AH20" s="20">
        <f>IF(AND(ISNUMBER($C20),ISNUMBER('Plan'!$J19),ISNUMBER(AH$6)),IF($C20&gt;0,IF(INT((AH$6+6-'Plan'!$J19)/$C20)&gt;=MAX(1,-INT(-(AH$6-'Plan'!$J19)/$C20)),"●",""),""),"")</f>
      </c>
      <c r="AI20" s="20">
        <f>IF(AND(ISNUMBER($C20),ISNUMBER('Plan'!$J19),ISNUMBER(AI$6)),IF($C20&gt;0,IF(INT((AI$6+6-'Plan'!$J19)/$C20)&gt;=MAX(1,-INT(-(AI$6-'Plan'!$J19)/$C20)),"●",""),""),"")</f>
      </c>
      <c r="AJ20" s="20">
        <f>IF(AND(ISNUMBER($C20),ISNUMBER('Plan'!$J19),ISNUMBER(AJ$6)),IF($C20&gt;0,IF(INT((AJ$6+6-'Plan'!$J19)/$C20)&gt;=MAX(1,-INT(-(AJ$6-'Plan'!$J19)/$C20)),"●",""),""),"")</f>
      </c>
      <c r="AK20" s="20">
        <f>IF(AND(ISNUMBER($C20),ISNUMBER('Plan'!$J19),ISNUMBER(AK$6)),IF($C20&gt;0,IF(INT((AK$6+6-'Plan'!$J19)/$C20)&gt;=MAX(1,-INT(-(AK$6-'Plan'!$J19)/$C20)),"●",""),""),"")</f>
      </c>
      <c r="AL20" s="20">
        <f>IF(AND(ISNUMBER($C20),ISNUMBER('Plan'!$J19),ISNUMBER(AL$6)),IF($C20&gt;0,IF(INT((AL$6+6-'Plan'!$J19)/$C20)&gt;=MAX(1,-INT(-(AL$6-'Plan'!$J19)/$C20)),"●",""),""),"")</f>
      </c>
      <c r="AM20" s="20">
        <f>IF(AND(ISNUMBER($C20),ISNUMBER('Plan'!$J19),ISNUMBER(AM$6)),IF($C20&gt;0,IF(INT((AM$6+6-'Plan'!$J19)/$C20)&gt;=MAX(1,-INT(-(AM$6-'Plan'!$J19)/$C20)),"●",""),""),"")</f>
      </c>
      <c r="AN20" s="20">
        <f>IF(AND(ISNUMBER($C20),ISNUMBER('Plan'!$J19),ISNUMBER(AN$6)),IF($C20&gt;0,IF(INT((AN$6+6-'Plan'!$J19)/$C20)&gt;=MAX(1,-INT(-(AN$6-'Plan'!$J19)/$C20)),"●",""),""),"")</f>
      </c>
      <c r="AO20" s="20">
        <f>IF(AND(ISNUMBER($C20),ISNUMBER('Plan'!$J19),ISNUMBER(AO$6)),IF($C20&gt;0,IF(INT((AO$6+6-'Plan'!$J19)/$C20)&gt;=MAX(1,-INT(-(AO$6-'Plan'!$J19)/$C20)),"●",""),""),"")</f>
      </c>
      <c r="AP20" s="20">
        <f>IF(AND(ISNUMBER($C20),ISNUMBER('Plan'!$J19),ISNUMBER(AP$6)),IF($C20&gt;0,IF(INT((AP$6+6-'Plan'!$J19)/$C20)&gt;=MAX(1,-INT(-(AP$6-'Plan'!$J19)/$C20)),"●",""),""),"")</f>
      </c>
      <c r="AQ20" s="20">
        <f>IF(AND(ISNUMBER($C20),ISNUMBER('Plan'!$J19),ISNUMBER(AQ$6)),IF($C20&gt;0,IF(INT((AQ$6+6-'Plan'!$J19)/$C20)&gt;=MAX(1,-INT(-(AQ$6-'Plan'!$J19)/$C20)),"●",""),""),"")</f>
      </c>
      <c r="AR20" s="20">
        <f>IF(AND(ISNUMBER($C20),ISNUMBER('Plan'!$J19),ISNUMBER(AR$6)),IF($C20&gt;0,IF(INT((AR$6+6-'Plan'!$J19)/$C20)&gt;=MAX(1,-INT(-(AR$6-'Plan'!$J19)/$C20)),"●",""),""),"")</f>
      </c>
      <c r="AS20" s="20">
        <f>IF(AND(ISNUMBER($C20),ISNUMBER('Plan'!$J19),ISNUMBER(AS$6)),IF($C20&gt;0,IF(INT((AS$6+6-'Plan'!$J19)/$C20)&gt;=MAX(1,-INT(-(AS$6-'Plan'!$J19)/$C20)),"●",""),""),"")</f>
      </c>
      <c r="AT20" s="20">
        <f>IF(AND(ISNUMBER($C20),ISNUMBER('Plan'!$J19),ISNUMBER(AT$6)),IF($C20&gt;0,IF(INT((AT$6+6-'Plan'!$J19)/$C20)&gt;=MAX(1,-INT(-(AT$6-'Plan'!$J19)/$C20)),"●",""),""),"")</f>
      </c>
      <c r="AU20" s="20">
        <f>IF(AND(ISNUMBER($C20),ISNUMBER('Plan'!$J19),ISNUMBER(AU$6)),IF($C20&gt;0,IF(INT((AU$6+6-'Plan'!$J19)/$C20)&gt;=MAX(1,-INT(-(AU$6-'Plan'!$J19)/$C20)),"●",""),""),"")</f>
      </c>
      <c r="AV20" s="20">
        <f>IF(AND(ISNUMBER($C20),ISNUMBER('Plan'!$J19),ISNUMBER(AV$6)),IF($C20&gt;0,IF(INT((AV$6+6-'Plan'!$J19)/$C20)&gt;=MAX(1,-INT(-(AV$6-'Plan'!$J19)/$C20)),"●",""),""),"")</f>
      </c>
      <c r="AW20" s="20">
        <f>IF(AND(ISNUMBER($C20),ISNUMBER('Plan'!$J19),ISNUMBER(AW$6)),IF($C20&gt;0,IF(INT((AW$6+6-'Plan'!$J19)/$C20)&gt;=MAX(1,-INT(-(AW$6-'Plan'!$J19)/$C20)),"●",""),""),"")</f>
      </c>
      <c r="AX20" s="20">
        <f>IF(AND(ISNUMBER($C20),ISNUMBER('Plan'!$J19),ISNUMBER(AX$6)),IF($C20&gt;0,IF(INT((AX$6+6-'Plan'!$J19)/$C20)&gt;=MAX(1,-INT(-(AX$6-'Plan'!$J19)/$C20)),"●",""),""),"")</f>
      </c>
      <c r="AY20" s="20">
        <f>IF(AND(ISNUMBER($C20),ISNUMBER('Plan'!$J19),ISNUMBER(AY$6)),IF($C20&gt;0,IF(INT((AY$6+6-'Plan'!$J19)/$C20)&gt;=MAX(1,-INT(-(AY$6-'Plan'!$J19)/$C20)),"●",""),""),"")</f>
      </c>
      <c r="AZ20" s="20">
        <f>IF(AND(ISNUMBER($C20),ISNUMBER('Plan'!$J19),ISNUMBER(AZ$6)),IF($C20&gt;0,IF(INT((AZ$6+6-'Plan'!$J19)/$C20)&gt;=MAX(1,-INT(-(AZ$6-'Plan'!$J19)/$C20)),"●",""),""),"")</f>
      </c>
      <c r="BA20" s="20">
        <f>IF(AND(ISNUMBER($C20),ISNUMBER('Plan'!$J19),ISNUMBER(BA$6)),IF($C20&gt;0,IF(INT((BA$6+6-'Plan'!$J19)/$C20)&gt;=MAX(1,-INT(-(BA$6-'Plan'!$J19)/$C20)),"●",""),""),"")</f>
      </c>
      <c r="BB20" s="20">
        <f>IF(AND(ISNUMBER($C20),ISNUMBER('Plan'!$J19),ISNUMBER(BB$6)),IF($C20&gt;0,IF(INT((BB$6+6-'Plan'!$J19)/$C20)&gt;=MAX(1,-INT(-(BB$6-'Plan'!$J19)/$C20)),"●",""),""),"")</f>
      </c>
      <c r="BC20" s="20">
        <f>IF(AND(ISNUMBER($C20),ISNUMBER('Plan'!$J19),ISNUMBER(BC$6)),IF($C20&gt;0,IF(INT((BC$6+6-'Plan'!$J19)/$C20)&gt;=MAX(1,-INT(-(BC$6-'Plan'!$J19)/$C20)),"●",""),""),"")</f>
      </c>
      <c r="BD20" s="20">
        <f>IF(AND(ISNUMBER($C20),ISNUMBER('Plan'!$J19),ISNUMBER(BD$6)),IF($C20&gt;0,IF(INT((BD$6+6-'Plan'!$J19)/$C20)&gt;=MAX(1,-INT(-(BD$6-'Plan'!$J19)/$C20)),"●",""),""),"")</f>
      </c>
    </row>
    <row r="21" spans="1:56" x14ac:dyDescent="0.25">
      <c r="A21" s="11">
        <f>IF('Plan'!B20="",IF('Plan'!A20="","",'Plan'!A20),'Plan'!B20)</f>
      </c>
      <c r="B21" s="11">
        <f>IF('Plan'!D20="","",'Plan'!D20)</f>
      </c>
      <c r="C21" s="18">
        <f>IF(ISNUMBER('Plan'!F20),IF('Plan'!G20="meses",'Plan'!F20*365.25/12,IF('Plan'!G20="semanas",'Plan'!F20*7,IF('Plan'!G20="días",'Plan'!F20,""))),"")</f>
      </c>
      <c r="D21" s="19">
        <f>IF(ISNUMBER('Plan'!H20),'Plan'!H20,"")</f>
      </c>
      <c r="E21" s="20">
        <f>IF(AND(ISNUMBER($C21),ISNUMBER('Plan'!$J20),ISNUMBER(E$6)),IF($C21&gt;0,IF(INT((E$6+6-'Plan'!$J20)/$C21)&gt;=MAX(1,-INT(-(E$6-'Plan'!$J20)/$C21)),"●",""),""),"")</f>
      </c>
      <c r="F21" s="20">
        <f>IF(AND(ISNUMBER($C21),ISNUMBER('Plan'!$J20),ISNUMBER(F$6)),IF($C21&gt;0,IF(INT((F$6+6-'Plan'!$J20)/$C21)&gt;=MAX(1,-INT(-(F$6-'Plan'!$J20)/$C21)),"●",""),""),"")</f>
      </c>
      <c r="G21" s="20">
        <f>IF(AND(ISNUMBER($C21),ISNUMBER('Plan'!$J20),ISNUMBER(G$6)),IF($C21&gt;0,IF(INT((G$6+6-'Plan'!$J20)/$C21)&gt;=MAX(1,-INT(-(G$6-'Plan'!$J20)/$C21)),"●",""),""),"")</f>
      </c>
      <c r="H21" s="20">
        <f>IF(AND(ISNUMBER($C21),ISNUMBER('Plan'!$J20),ISNUMBER(H$6)),IF($C21&gt;0,IF(INT((H$6+6-'Plan'!$J20)/$C21)&gt;=MAX(1,-INT(-(H$6-'Plan'!$J20)/$C21)),"●",""),""),"")</f>
      </c>
      <c r="I21" s="20">
        <f>IF(AND(ISNUMBER($C21),ISNUMBER('Plan'!$J20),ISNUMBER(I$6)),IF($C21&gt;0,IF(INT((I$6+6-'Plan'!$J20)/$C21)&gt;=MAX(1,-INT(-(I$6-'Plan'!$J20)/$C21)),"●",""),""),"")</f>
      </c>
      <c r="J21" s="20">
        <f>IF(AND(ISNUMBER($C21),ISNUMBER('Plan'!$J20),ISNUMBER(J$6)),IF($C21&gt;0,IF(INT((J$6+6-'Plan'!$J20)/$C21)&gt;=MAX(1,-INT(-(J$6-'Plan'!$J20)/$C21)),"●",""),""),"")</f>
      </c>
      <c r="K21" s="20">
        <f>IF(AND(ISNUMBER($C21),ISNUMBER('Plan'!$J20),ISNUMBER(K$6)),IF($C21&gt;0,IF(INT((K$6+6-'Plan'!$J20)/$C21)&gt;=MAX(1,-INT(-(K$6-'Plan'!$J20)/$C21)),"●",""),""),"")</f>
      </c>
      <c r="L21" s="20">
        <f>IF(AND(ISNUMBER($C21),ISNUMBER('Plan'!$J20),ISNUMBER(L$6)),IF($C21&gt;0,IF(INT((L$6+6-'Plan'!$J20)/$C21)&gt;=MAX(1,-INT(-(L$6-'Plan'!$J20)/$C21)),"●",""),""),"")</f>
      </c>
      <c r="M21" s="20">
        <f>IF(AND(ISNUMBER($C21),ISNUMBER('Plan'!$J20),ISNUMBER(M$6)),IF($C21&gt;0,IF(INT((M$6+6-'Plan'!$J20)/$C21)&gt;=MAX(1,-INT(-(M$6-'Plan'!$J20)/$C21)),"●",""),""),"")</f>
      </c>
      <c r="N21" s="20">
        <f>IF(AND(ISNUMBER($C21),ISNUMBER('Plan'!$J20),ISNUMBER(N$6)),IF($C21&gt;0,IF(INT((N$6+6-'Plan'!$J20)/$C21)&gt;=MAX(1,-INT(-(N$6-'Plan'!$J20)/$C21)),"●",""),""),"")</f>
      </c>
      <c r="O21" s="20">
        <f>IF(AND(ISNUMBER($C21),ISNUMBER('Plan'!$J20),ISNUMBER(O$6)),IF($C21&gt;0,IF(INT((O$6+6-'Plan'!$J20)/$C21)&gt;=MAX(1,-INT(-(O$6-'Plan'!$J20)/$C21)),"●",""),""),"")</f>
      </c>
      <c r="P21" s="20">
        <f>IF(AND(ISNUMBER($C21),ISNUMBER('Plan'!$J20),ISNUMBER(P$6)),IF($C21&gt;0,IF(INT((P$6+6-'Plan'!$J20)/$C21)&gt;=MAX(1,-INT(-(P$6-'Plan'!$J20)/$C21)),"●",""),""),"")</f>
      </c>
      <c r="Q21" s="20">
        <f>IF(AND(ISNUMBER($C21),ISNUMBER('Plan'!$J20),ISNUMBER(Q$6)),IF($C21&gt;0,IF(INT((Q$6+6-'Plan'!$J20)/$C21)&gt;=MAX(1,-INT(-(Q$6-'Plan'!$J20)/$C21)),"●",""),""),"")</f>
      </c>
      <c r="R21" s="20">
        <f>IF(AND(ISNUMBER($C21),ISNUMBER('Plan'!$J20),ISNUMBER(R$6)),IF($C21&gt;0,IF(INT((R$6+6-'Plan'!$J20)/$C21)&gt;=MAX(1,-INT(-(R$6-'Plan'!$J20)/$C21)),"●",""),""),"")</f>
      </c>
      <c r="S21" s="20">
        <f>IF(AND(ISNUMBER($C21),ISNUMBER('Plan'!$J20),ISNUMBER(S$6)),IF($C21&gt;0,IF(INT((S$6+6-'Plan'!$J20)/$C21)&gt;=MAX(1,-INT(-(S$6-'Plan'!$J20)/$C21)),"●",""),""),"")</f>
      </c>
      <c r="T21" s="20">
        <f>IF(AND(ISNUMBER($C21),ISNUMBER('Plan'!$J20),ISNUMBER(T$6)),IF($C21&gt;0,IF(INT((T$6+6-'Plan'!$J20)/$C21)&gt;=MAX(1,-INT(-(T$6-'Plan'!$J20)/$C21)),"●",""),""),"")</f>
      </c>
      <c r="U21" s="20">
        <f>IF(AND(ISNUMBER($C21),ISNUMBER('Plan'!$J20),ISNUMBER(U$6)),IF($C21&gt;0,IF(INT((U$6+6-'Plan'!$J20)/$C21)&gt;=MAX(1,-INT(-(U$6-'Plan'!$J20)/$C21)),"●",""),""),"")</f>
      </c>
      <c r="V21" s="20">
        <f>IF(AND(ISNUMBER($C21),ISNUMBER('Plan'!$J20),ISNUMBER(V$6)),IF($C21&gt;0,IF(INT((V$6+6-'Plan'!$J20)/$C21)&gt;=MAX(1,-INT(-(V$6-'Plan'!$J20)/$C21)),"●",""),""),"")</f>
      </c>
      <c r="W21" s="20">
        <f>IF(AND(ISNUMBER($C21),ISNUMBER('Plan'!$J20),ISNUMBER(W$6)),IF($C21&gt;0,IF(INT((W$6+6-'Plan'!$J20)/$C21)&gt;=MAX(1,-INT(-(W$6-'Plan'!$J20)/$C21)),"●",""),""),"")</f>
      </c>
      <c r="X21" s="20">
        <f>IF(AND(ISNUMBER($C21),ISNUMBER('Plan'!$J20),ISNUMBER(X$6)),IF($C21&gt;0,IF(INT((X$6+6-'Plan'!$J20)/$C21)&gt;=MAX(1,-INT(-(X$6-'Plan'!$J20)/$C21)),"●",""),""),"")</f>
      </c>
      <c r="Y21" s="20">
        <f>IF(AND(ISNUMBER($C21),ISNUMBER('Plan'!$J20),ISNUMBER(Y$6)),IF($C21&gt;0,IF(INT((Y$6+6-'Plan'!$J20)/$C21)&gt;=MAX(1,-INT(-(Y$6-'Plan'!$J20)/$C21)),"●",""),""),"")</f>
      </c>
      <c r="Z21" s="20">
        <f>IF(AND(ISNUMBER($C21),ISNUMBER('Plan'!$J20),ISNUMBER(Z$6)),IF($C21&gt;0,IF(INT((Z$6+6-'Plan'!$J20)/$C21)&gt;=MAX(1,-INT(-(Z$6-'Plan'!$J20)/$C21)),"●",""),""),"")</f>
      </c>
      <c r="AA21" s="20">
        <f>IF(AND(ISNUMBER($C21),ISNUMBER('Plan'!$J20),ISNUMBER(AA$6)),IF($C21&gt;0,IF(INT((AA$6+6-'Plan'!$J20)/$C21)&gt;=MAX(1,-INT(-(AA$6-'Plan'!$J20)/$C21)),"●",""),""),"")</f>
      </c>
      <c r="AB21" s="20">
        <f>IF(AND(ISNUMBER($C21),ISNUMBER('Plan'!$J20),ISNUMBER(AB$6)),IF($C21&gt;0,IF(INT((AB$6+6-'Plan'!$J20)/$C21)&gt;=MAX(1,-INT(-(AB$6-'Plan'!$J20)/$C21)),"●",""),""),"")</f>
      </c>
      <c r="AC21" s="20">
        <f>IF(AND(ISNUMBER($C21),ISNUMBER('Plan'!$J20),ISNUMBER(AC$6)),IF($C21&gt;0,IF(INT((AC$6+6-'Plan'!$J20)/$C21)&gt;=MAX(1,-INT(-(AC$6-'Plan'!$J20)/$C21)),"●",""),""),"")</f>
      </c>
      <c r="AD21" s="20">
        <f>IF(AND(ISNUMBER($C21),ISNUMBER('Plan'!$J20),ISNUMBER(AD$6)),IF($C21&gt;0,IF(INT((AD$6+6-'Plan'!$J20)/$C21)&gt;=MAX(1,-INT(-(AD$6-'Plan'!$J20)/$C21)),"●",""),""),"")</f>
      </c>
      <c r="AE21" s="20">
        <f>IF(AND(ISNUMBER($C21),ISNUMBER('Plan'!$J20),ISNUMBER(AE$6)),IF($C21&gt;0,IF(INT((AE$6+6-'Plan'!$J20)/$C21)&gt;=MAX(1,-INT(-(AE$6-'Plan'!$J20)/$C21)),"●",""),""),"")</f>
      </c>
      <c r="AF21" s="20">
        <f>IF(AND(ISNUMBER($C21),ISNUMBER('Plan'!$J20),ISNUMBER(AF$6)),IF($C21&gt;0,IF(INT((AF$6+6-'Plan'!$J20)/$C21)&gt;=MAX(1,-INT(-(AF$6-'Plan'!$J20)/$C21)),"●",""),""),"")</f>
      </c>
      <c r="AG21" s="20">
        <f>IF(AND(ISNUMBER($C21),ISNUMBER('Plan'!$J20),ISNUMBER(AG$6)),IF($C21&gt;0,IF(INT((AG$6+6-'Plan'!$J20)/$C21)&gt;=MAX(1,-INT(-(AG$6-'Plan'!$J20)/$C21)),"●",""),""),"")</f>
      </c>
      <c r="AH21" s="20">
        <f>IF(AND(ISNUMBER($C21),ISNUMBER('Plan'!$J20),ISNUMBER(AH$6)),IF($C21&gt;0,IF(INT((AH$6+6-'Plan'!$J20)/$C21)&gt;=MAX(1,-INT(-(AH$6-'Plan'!$J20)/$C21)),"●",""),""),"")</f>
      </c>
      <c r="AI21" s="20">
        <f>IF(AND(ISNUMBER($C21),ISNUMBER('Plan'!$J20),ISNUMBER(AI$6)),IF($C21&gt;0,IF(INT((AI$6+6-'Plan'!$J20)/$C21)&gt;=MAX(1,-INT(-(AI$6-'Plan'!$J20)/$C21)),"●",""),""),"")</f>
      </c>
      <c r="AJ21" s="20">
        <f>IF(AND(ISNUMBER($C21),ISNUMBER('Plan'!$J20),ISNUMBER(AJ$6)),IF($C21&gt;0,IF(INT((AJ$6+6-'Plan'!$J20)/$C21)&gt;=MAX(1,-INT(-(AJ$6-'Plan'!$J20)/$C21)),"●",""),""),"")</f>
      </c>
      <c r="AK21" s="20">
        <f>IF(AND(ISNUMBER($C21),ISNUMBER('Plan'!$J20),ISNUMBER(AK$6)),IF($C21&gt;0,IF(INT((AK$6+6-'Plan'!$J20)/$C21)&gt;=MAX(1,-INT(-(AK$6-'Plan'!$J20)/$C21)),"●",""),""),"")</f>
      </c>
      <c r="AL21" s="20">
        <f>IF(AND(ISNUMBER($C21),ISNUMBER('Plan'!$J20),ISNUMBER(AL$6)),IF($C21&gt;0,IF(INT((AL$6+6-'Plan'!$J20)/$C21)&gt;=MAX(1,-INT(-(AL$6-'Plan'!$J20)/$C21)),"●",""),""),"")</f>
      </c>
      <c r="AM21" s="20">
        <f>IF(AND(ISNUMBER($C21),ISNUMBER('Plan'!$J20),ISNUMBER(AM$6)),IF($C21&gt;0,IF(INT((AM$6+6-'Plan'!$J20)/$C21)&gt;=MAX(1,-INT(-(AM$6-'Plan'!$J20)/$C21)),"●",""),""),"")</f>
      </c>
      <c r="AN21" s="20">
        <f>IF(AND(ISNUMBER($C21),ISNUMBER('Plan'!$J20),ISNUMBER(AN$6)),IF($C21&gt;0,IF(INT((AN$6+6-'Plan'!$J20)/$C21)&gt;=MAX(1,-INT(-(AN$6-'Plan'!$J20)/$C21)),"●",""),""),"")</f>
      </c>
      <c r="AO21" s="20">
        <f>IF(AND(ISNUMBER($C21),ISNUMBER('Plan'!$J20),ISNUMBER(AO$6)),IF($C21&gt;0,IF(INT((AO$6+6-'Plan'!$J20)/$C21)&gt;=MAX(1,-INT(-(AO$6-'Plan'!$J20)/$C21)),"●",""),""),"")</f>
      </c>
      <c r="AP21" s="20">
        <f>IF(AND(ISNUMBER($C21),ISNUMBER('Plan'!$J20),ISNUMBER(AP$6)),IF($C21&gt;0,IF(INT((AP$6+6-'Plan'!$J20)/$C21)&gt;=MAX(1,-INT(-(AP$6-'Plan'!$J20)/$C21)),"●",""),""),"")</f>
      </c>
      <c r="AQ21" s="20">
        <f>IF(AND(ISNUMBER($C21),ISNUMBER('Plan'!$J20),ISNUMBER(AQ$6)),IF($C21&gt;0,IF(INT((AQ$6+6-'Plan'!$J20)/$C21)&gt;=MAX(1,-INT(-(AQ$6-'Plan'!$J20)/$C21)),"●",""),""),"")</f>
      </c>
      <c r="AR21" s="20">
        <f>IF(AND(ISNUMBER($C21),ISNUMBER('Plan'!$J20),ISNUMBER(AR$6)),IF($C21&gt;0,IF(INT((AR$6+6-'Plan'!$J20)/$C21)&gt;=MAX(1,-INT(-(AR$6-'Plan'!$J20)/$C21)),"●",""),""),"")</f>
      </c>
      <c r="AS21" s="20">
        <f>IF(AND(ISNUMBER($C21),ISNUMBER('Plan'!$J20),ISNUMBER(AS$6)),IF($C21&gt;0,IF(INT((AS$6+6-'Plan'!$J20)/$C21)&gt;=MAX(1,-INT(-(AS$6-'Plan'!$J20)/$C21)),"●",""),""),"")</f>
      </c>
      <c r="AT21" s="20">
        <f>IF(AND(ISNUMBER($C21),ISNUMBER('Plan'!$J20),ISNUMBER(AT$6)),IF($C21&gt;0,IF(INT((AT$6+6-'Plan'!$J20)/$C21)&gt;=MAX(1,-INT(-(AT$6-'Plan'!$J20)/$C21)),"●",""),""),"")</f>
      </c>
      <c r="AU21" s="20">
        <f>IF(AND(ISNUMBER($C21),ISNUMBER('Plan'!$J20),ISNUMBER(AU$6)),IF($C21&gt;0,IF(INT((AU$6+6-'Plan'!$J20)/$C21)&gt;=MAX(1,-INT(-(AU$6-'Plan'!$J20)/$C21)),"●",""),""),"")</f>
      </c>
      <c r="AV21" s="20">
        <f>IF(AND(ISNUMBER($C21),ISNUMBER('Plan'!$J20),ISNUMBER(AV$6)),IF($C21&gt;0,IF(INT((AV$6+6-'Plan'!$J20)/$C21)&gt;=MAX(1,-INT(-(AV$6-'Plan'!$J20)/$C21)),"●",""),""),"")</f>
      </c>
      <c r="AW21" s="20">
        <f>IF(AND(ISNUMBER($C21),ISNUMBER('Plan'!$J20),ISNUMBER(AW$6)),IF($C21&gt;0,IF(INT((AW$6+6-'Plan'!$J20)/$C21)&gt;=MAX(1,-INT(-(AW$6-'Plan'!$J20)/$C21)),"●",""),""),"")</f>
      </c>
      <c r="AX21" s="20">
        <f>IF(AND(ISNUMBER($C21),ISNUMBER('Plan'!$J20),ISNUMBER(AX$6)),IF($C21&gt;0,IF(INT((AX$6+6-'Plan'!$J20)/$C21)&gt;=MAX(1,-INT(-(AX$6-'Plan'!$J20)/$C21)),"●",""),""),"")</f>
      </c>
      <c r="AY21" s="20">
        <f>IF(AND(ISNUMBER($C21),ISNUMBER('Plan'!$J20),ISNUMBER(AY$6)),IF($C21&gt;0,IF(INT((AY$6+6-'Plan'!$J20)/$C21)&gt;=MAX(1,-INT(-(AY$6-'Plan'!$J20)/$C21)),"●",""),""),"")</f>
      </c>
      <c r="AZ21" s="20">
        <f>IF(AND(ISNUMBER($C21),ISNUMBER('Plan'!$J20),ISNUMBER(AZ$6)),IF($C21&gt;0,IF(INT((AZ$6+6-'Plan'!$J20)/$C21)&gt;=MAX(1,-INT(-(AZ$6-'Plan'!$J20)/$C21)),"●",""),""),"")</f>
      </c>
      <c r="BA21" s="20">
        <f>IF(AND(ISNUMBER($C21),ISNUMBER('Plan'!$J20),ISNUMBER(BA$6)),IF($C21&gt;0,IF(INT((BA$6+6-'Plan'!$J20)/$C21)&gt;=MAX(1,-INT(-(BA$6-'Plan'!$J20)/$C21)),"●",""),""),"")</f>
      </c>
      <c r="BB21" s="20">
        <f>IF(AND(ISNUMBER($C21),ISNUMBER('Plan'!$J20),ISNUMBER(BB$6)),IF($C21&gt;0,IF(INT((BB$6+6-'Plan'!$J20)/$C21)&gt;=MAX(1,-INT(-(BB$6-'Plan'!$J20)/$C21)),"●",""),""),"")</f>
      </c>
      <c r="BC21" s="20">
        <f>IF(AND(ISNUMBER($C21),ISNUMBER('Plan'!$J20),ISNUMBER(BC$6)),IF($C21&gt;0,IF(INT((BC$6+6-'Plan'!$J20)/$C21)&gt;=MAX(1,-INT(-(BC$6-'Plan'!$J20)/$C21)),"●",""),""),"")</f>
      </c>
      <c r="BD21" s="20">
        <f>IF(AND(ISNUMBER($C21),ISNUMBER('Plan'!$J20),ISNUMBER(BD$6)),IF($C21&gt;0,IF(INT((BD$6+6-'Plan'!$J20)/$C21)&gt;=MAX(1,-INT(-(BD$6-'Plan'!$J20)/$C21)),"●",""),""),"")</f>
      </c>
    </row>
    <row r="22" spans="1:56" x14ac:dyDescent="0.25">
      <c r="A22" s="11">
        <f>IF('Plan'!B21="",IF('Plan'!A21="","",'Plan'!A21),'Plan'!B21)</f>
      </c>
      <c r="B22" s="11">
        <f>IF('Plan'!D21="","",'Plan'!D21)</f>
      </c>
      <c r="C22" s="18">
        <f>IF(ISNUMBER('Plan'!F21),IF('Plan'!G21="meses",'Plan'!F21*365.25/12,IF('Plan'!G21="semanas",'Plan'!F21*7,IF('Plan'!G21="días",'Plan'!F21,""))),"")</f>
      </c>
      <c r="D22" s="19">
        <f>IF(ISNUMBER('Plan'!H21),'Plan'!H21,"")</f>
      </c>
      <c r="E22" s="20">
        <f>IF(AND(ISNUMBER($C22),ISNUMBER('Plan'!$J21),ISNUMBER(E$6)),IF($C22&gt;0,IF(INT((E$6+6-'Plan'!$J21)/$C22)&gt;=MAX(1,-INT(-(E$6-'Plan'!$J21)/$C22)),"●",""),""),"")</f>
      </c>
      <c r="F22" s="20">
        <f>IF(AND(ISNUMBER($C22),ISNUMBER('Plan'!$J21),ISNUMBER(F$6)),IF($C22&gt;0,IF(INT((F$6+6-'Plan'!$J21)/$C22)&gt;=MAX(1,-INT(-(F$6-'Plan'!$J21)/$C22)),"●",""),""),"")</f>
      </c>
      <c r="G22" s="20">
        <f>IF(AND(ISNUMBER($C22),ISNUMBER('Plan'!$J21),ISNUMBER(G$6)),IF($C22&gt;0,IF(INT((G$6+6-'Plan'!$J21)/$C22)&gt;=MAX(1,-INT(-(G$6-'Plan'!$J21)/$C22)),"●",""),""),"")</f>
      </c>
      <c r="H22" s="20">
        <f>IF(AND(ISNUMBER($C22),ISNUMBER('Plan'!$J21),ISNUMBER(H$6)),IF($C22&gt;0,IF(INT((H$6+6-'Plan'!$J21)/$C22)&gt;=MAX(1,-INT(-(H$6-'Plan'!$J21)/$C22)),"●",""),""),"")</f>
      </c>
      <c r="I22" s="20">
        <f>IF(AND(ISNUMBER($C22),ISNUMBER('Plan'!$J21),ISNUMBER(I$6)),IF($C22&gt;0,IF(INT((I$6+6-'Plan'!$J21)/$C22)&gt;=MAX(1,-INT(-(I$6-'Plan'!$J21)/$C22)),"●",""),""),"")</f>
      </c>
      <c r="J22" s="20">
        <f>IF(AND(ISNUMBER($C22),ISNUMBER('Plan'!$J21),ISNUMBER(J$6)),IF($C22&gt;0,IF(INT((J$6+6-'Plan'!$J21)/$C22)&gt;=MAX(1,-INT(-(J$6-'Plan'!$J21)/$C22)),"●",""),""),"")</f>
      </c>
      <c r="K22" s="20">
        <f>IF(AND(ISNUMBER($C22),ISNUMBER('Plan'!$J21),ISNUMBER(K$6)),IF($C22&gt;0,IF(INT((K$6+6-'Plan'!$J21)/$C22)&gt;=MAX(1,-INT(-(K$6-'Plan'!$J21)/$C22)),"●",""),""),"")</f>
      </c>
      <c r="L22" s="20">
        <f>IF(AND(ISNUMBER($C22),ISNUMBER('Plan'!$J21),ISNUMBER(L$6)),IF($C22&gt;0,IF(INT((L$6+6-'Plan'!$J21)/$C22)&gt;=MAX(1,-INT(-(L$6-'Plan'!$J21)/$C22)),"●",""),""),"")</f>
      </c>
      <c r="M22" s="20">
        <f>IF(AND(ISNUMBER($C22),ISNUMBER('Plan'!$J21),ISNUMBER(M$6)),IF($C22&gt;0,IF(INT((M$6+6-'Plan'!$J21)/$C22)&gt;=MAX(1,-INT(-(M$6-'Plan'!$J21)/$C22)),"●",""),""),"")</f>
      </c>
      <c r="N22" s="20">
        <f>IF(AND(ISNUMBER($C22),ISNUMBER('Plan'!$J21),ISNUMBER(N$6)),IF($C22&gt;0,IF(INT((N$6+6-'Plan'!$J21)/$C22)&gt;=MAX(1,-INT(-(N$6-'Plan'!$J21)/$C22)),"●",""),""),"")</f>
      </c>
      <c r="O22" s="20">
        <f>IF(AND(ISNUMBER($C22),ISNUMBER('Plan'!$J21),ISNUMBER(O$6)),IF($C22&gt;0,IF(INT((O$6+6-'Plan'!$J21)/$C22)&gt;=MAX(1,-INT(-(O$6-'Plan'!$J21)/$C22)),"●",""),""),"")</f>
      </c>
      <c r="P22" s="20">
        <f>IF(AND(ISNUMBER($C22),ISNUMBER('Plan'!$J21),ISNUMBER(P$6)),IF($C22&gt;0,IF(INT((P$6+6-'Plan'!$J21)/$C22)&gt;=MAX(1,-INT(-(P$6-'Plan'!$J21)/$C22)),"●",""),""),"")</f>
      </c>
      <c r="Q22" s="20">
        <f>IF(AND(ISNUMBER($C22),ISNUMBER('Plan'!$J21),ISNUMBER(Q$6)),IF($C22&gt;0,IF(INT((Q$6+6-'Plan'!$J21)/$C22)&gt;=MAX(1,-INT(-(Q$6-'Plan'!$J21)/$C22)),"●",""),""),"")</f>
      </c>
      <c r="R22" s="20">
        <f>IF(AND(ISNUMBER($C22),ISNUMBER('Plan'!$J21),ISNUMBER(R$6)),IF($C22&gt;0,IF(INT((R$6+6-'Plan'!$J21)/$C22)&gt;=MAX(1,-INT(-(R$6-'Plan'!$J21)/$C22)),"●",""),""),"")</f>
      </c>
      <c r="S22" s="20">
        <f>IF(AND(ISNUMBER($C22),ISNUMBER('Plan'!$J21),ISNUMBER(S$6)),IF($C22&gt;0,IF(INT((S$6+6-'Plan'!$J21)/$C22)&gt;=MAX(1,-INT(-(S$6-'Plan'!$J21)/$C22)),"●",""),""),"")</f>
      </c>
      <c r="T22" s="20">
        <f>IF(AND(ISNUMBER($C22),ISNUMBER('Plan'!$J21),ISNUMBER(T$6)),IF($C22&gt;0,IF(INT((T$6+6-'Plan'!$J21)/$C22)&gt;=MAX(1,-INT(-(T$6-'Plan'!$J21)/$C22)),"●",""),""),"")</f>
      </c>
      <c r="U22" s="20">
        <f>IF(AND(ISNUMBER($C22),ISNUMBER('Plan'!$J21),ISNUMBER(U$6)),IF($C22&gt;0,IF(INT((U$6+6-'Plan'!$J21)/$C22)&gt;=MAX(1,-INT(-(U$6-'Plan'!$J21)/$C22)),"●",""),""),"")</f>
      </c>
      <c r="V22" s="20">
        <f>IF(AND(ISNUMBER($C22),ISNUMBER('Plan'!$J21),ISNUMBER(V$6)),IF($C22&gt;0,IF(INT((V$6+6-'Plan'!$J21)/$C22)&gt;=MAX(1,-INT(-(V$6-'Plan'!$J21)/$C22)),"●",""),""),"")</f>
      </c>
      <c r="W22" s="20">
        <f>IF(AND(ISNUMBER($C22),ISNUMBER('Plan'!$J21),ISNUMBER(W$6)),IF($C22&gt;0,IF(INT((W$6+6-'Plan'!$J21)/$C22)&gt;=MAX(1,-INT(-(W$6-'Plan'!$J21)/$C22)),"●",""),""),"")</f>
      </c>
      <c r="X22" s="20">
        <f>IF(AND(ISNUMBER($C22),ISNUMBER('Plan'!$J21),ISNUMBER(X$6)),IF($C22&gt;0,IF(INT((X$6+6-'Plan'!$J21)/$C22)&gt;=MAX(1,-INT(-(X$6-'Plan'!$J21)/$C22)),"●",""),""),"")</f>
      </c>
      <c r="Y22" s="20">
        <f>IF(AND(ISNUMBER($C22),ISNUMBER('Plan'!$J21),ISNUMBER(Y$6)),IF($C22&gt;0,IF(INT((Y$6+6-'Plan'!$J21)/$C22)&gt;=MAX(1,-INT(-(Y$6-'Plan'!$J21)/$C22)),"●",""),""),"")</f>
      </c>
      <c r="Z22" s="20">
        <f>IF(AND(ISNUMBER($C22),ISNUMBER('Plan'!$J21),ISNUMBER(Z$6)),IF($C22&gt;0,IF(INT((Z$6+6-'Plan'!$J21)/$C22)&gt;=MAX(1,-INT(-(Z$6-'Plan'!$J21)/$C22)),"●",""),""),"")</f>
      </c>
      <c r="AA22" s="20">
        <f>IF(AND(ISNUMBER($C22),ISNUMBER('Plan'!$J21),ISNUMBER(AA$6)),IF($C22&gt;0,IF(INT((AA$6+6-'Plan'!$J21)/$C22)&gt;=MAX(1,-INT(-(AA$6-'Plan'!$J21)/$C22)),"●",""),""),"")</f>
      </c>
      <c r="AB22" s="20">
        <f>IF(AND(ISNUMBER($C22),ISNUMBER('Plan'!$J21),ISNUMBER(AB$6)),IF($C22&gt;0,IF(INT((AB$6+6-'Plan'!$J21)/$C22)&gt;=MAX(1,-INT(-(AB$6-'Plan'!$J21)/$C22)),"●",""),""),"")</f>
      </c>
      <c r="AC22" s="20">
        <f>IF(AND(ISNUMBER($C22),ISNUMBER('Plan'!$J21),ISNUMBER(AC$6)),IF($C22&gt;0,IF(INT((AC$6+6-'Plan'!$J21)/$C22)&gt;=MAX(1,-INT(-(AC$6-'Plan'!$J21)/$C22)),"●",""),""),"")</f>
      </c>
      <c r="AD22" s="20">
        <f>IF(AND(ISNUMBER($C22),ISNUMBER('Plan'!$J21),ISNUMBER(AD$6)),IF($C22&gt;0,IF(INT((AD$6+6-'Plan'!$J21)/$C22)&gt;=MAX(1,-INT(-(AD$6-'Plan'!$J21)/$C22)),"●",""),""),"")</f>
      </c>
      <c r="AE22" s="20">
        <f>IF(AND(ISNUMBER($C22),ISNUMBER('Plan'!$J21),ISNUMBER(AE$6)),IF($C22&gt;0,IF(INT((AE$6+6-'Plan'!$J21)/$C22)&gt;=MAX(1,-INT(-(AE$6-'Plan'!$J21)/$C22)),"●",""),""),"")</f>
      </c>
      <c r="AF22" s="20">
        <f>IF(AND(ISNUMBER($C22),ISNUMBER('Plan'!$J21),ISNUMBER(AF$6)),IF($C22&gt;0,IF(INT((AF$6+6-'Plan'!$J21)/$C22)&gt;=MAX(1,-INT(-(AF$6-'Plan'!$J21)/$C22)),"●",""),""),"")</f>
      </c>
      <c r="AG22" s="20">
        <f>IF(AND(ISNUMBER($C22),ISNUMBER('Plan'!$J21),ISNUMBER(AG$6)),IF($C22&gt;0,IF(INT((AG$6+6-'Plan'!$J21)/$C22)&gt;=MAX(1,-INT(-(AG$6-'Plan'!$J21)/$C22)),"●",""),""),"")</f>
      </c>
      <c r="AH22" s="20">
        <f>IF(AND(ISNUMBER($C22),ISNUMBER('Plan'!$J21),ISNUMBER(AH$6)),IF($C22&gt;0,IF(INT((AH$6+6-'Plan'!$J21)/$C22)&gt;=MAX(1,-INT(-(AH$6-'Plan'!$J21)/$C22)),"●",""),""),"")</f>
      </c>
      <c r="AI22" s="20">
        <f>IF(AND(ISNUMBER($C22),ISNUMBER('Plan'!$J21),ISNUMBER(AI$6)),IF($C22&gt;0,IF(INT((AI$6+6-'Plan'!$J21)/$C22)&gt;=MAX(1,-INT(-(AI$6-'Plan'!$J21)/$C22)),"●",""),""),"")</f>
      </c>
      <c r="AJ22" s="20">
        <f>IF(AND(ISNUMBER($C22),ISNUMBER('Plan'!$J21),ISNUMBER(AJ$6)),IF($C22&gt;0,IF(INT((AJ$6+6-'Plan'!$J21)/$C22)&gt;=MAX(1,-INT(-(AJ$6-'Plan'!$J21)/$C22)),"●",""),""),"")</f>
      </c>
      <c r="AK22" s="20">
        <f>IF(AND(ISNUMBER($C22),ISNUMBER('Plan'!$J21),ISNUMBER(AK$6)),IF($C22&gt;0,IF(INT((AK$6+6-'Plan'!$J21)/$C22)&gt;=MAX(1,-INT(-(AK$6-'Plan'!$J21)/$C22)),"●",""),""),"")</f>
      </c>
      <c r="AL22" s="20">
        <f>IF(AND(ISNUMBER($C22),ISNUMBER('Plan'!$J21),ISNUMBER(AL$6)),IF($C22&gt;0,IF(INT((AL$6+6-'Plan'!$J21)/$C22)&gt;=MAX(1,-INT(-(AL$6-'Plan'!$J21)/$C22)),"●",""),""),"")</f>
      </c>
      <c r="AM22" s="20">
        <f>IF(AND(ISNUMBER($C22),ISNUMBER('Plan'!$J21),ISNUMBER(AM$6)),IF($C22&gt;0,IF(INT((AM$6+6-'Plan'!$J21)/$C22)&gt;=MAX(1,-INT(-(AM$6-'Plan'!$J21)/$C22)),"●",""),""),"")</f>
      </c>
      <c r="AN22" s="20">
        <f>IF(AND(ISNUMBER($C22),ISNUMBER('Plan'!$J21),ISNUMBER(AN$6)),IF($C22&gt;0,IF(INT((AN$6+6-'Plan'!$J21)/$C22)&gt;=MAX(1,-INT(-(AN$6-'Plan'!$J21)/$C22)),"●",""),""),"")</f>
      </c>
      <c r="AO22" s="20">
        <f>IF(AND(ISNUMBER($C22),ISNUMBER('Plan'!$J21),ISNUMBER(AO$6)),IF($C22&gt;0,IF(INT((AO$6+6-'Plan'!$J21)/$C22)&gt;=MAX(1,-INT(-(AO$6-'Plan'!$J21)/$C22)),"●",""),""),"")</f>
      </c>
      <c r="AP22" s="20">
        <f>IF(AND(ISNUMBER($C22),ISNUMBER('Plan'!$J21),ISNUMBER(AP$6)),IF($C22&gt;0,IF(INT((AP$6+6-'Plan'!$J21)/$C22)&gt;=MAX(1,-INT(-(AP$6-'Plan'!$J21)/$C22)),"●",""),""),"")</f>
      </c>
      <c r="AQ22" s="20">
        <f>IF(AND(ISNUMBER($C22),ISNUMBER('Plan'!$J21),ISNUMBER(AQ$6)),IF($C22&gt;0,IF(INT((AQ$6+6-'Plan'!$J21)/$C22)&gt;=MAX(1,-INT(-(AQ$6-'Plan'!$J21)/$C22)),"●",""),""),"")</f>
      </c>
      <c r="AR22" s="20">
        <f>IF(AND(ISNUMBER($C22),ISNUMBER('Plan'!$J21),ISNUMBER(AR$6)),IF($C22&gt;0,IF(INT((AR$6+6-'Plan'!$J21)/$C22)&gt;=MAX(1,-INT(-(AR$6-'Plan'!$J21)/$C22)),"●",""),""),"")</f>
      </c>
      <c r="AS22" s="20">
        <f>IF(AND(ISNUMBER($C22),ISNUMBER('Plan'!$J21),ISNUMBER(AS$6)),IF($C22&gt;0,IF(INT((AS$6+6-'Plan'!$J21)/$C22)&gt;=MAX(1,-INT(-(AS$6-'Plan'!$J21)/$C22)),"●",""),""),"")</f>
      </c>
      <c r="AT22" s="20">
        <f>IF(AND(ISNUMBER($C22),ISNUMBER('Plan'!$J21),ISNUMBER(AT$6)),IF($C22&gt;0,IF(INT((AT$6+6-'Plan'!$J21)/$C22)&gt;=MAX(1,-INT(-(AT$6-'Plan'!$J21)/$C22)),"●",""),""),"")</f>
      </c>
      <c r="AU22" s="20">
        <f>IF(AND(ISNUMBER($C22),ISNUMBER('Plan'!$J21),ISNUMBER(AU$6)),IF($C22&gt;0,IF(INT((AU$6+6-'Plan'!$J21)/$C22)&gt;=MAX(1,-INT(-(AU$6-'Plan'!$J21)/$C22)),"●",""),""),"")</f>
      </c>
      <c r="AV22" s="20">
        <f>IF(AND(ISNUMBER($C22),ISNUMBER('Plan'!$J21),ISNUMBER(AV$6)),IF($C22&gt;0,IF(INT((AV$6+6-'Plan'!$J21)/$C22)&gt;=MAX(1,-INT(-(AV$6-'Plan'!$J21)/$C22)),"●",""),""),"")</f>
      </c>
      <c r="AW22" s="20">
        <f>IF(AND(ISNUMBER($C22),ISNUMBER('Plan'!$J21),ISNUMBER(AW$6)),IF($C22&gt;0,IF(INT((AW$6+6-'Plan'!$J21)/$C22)&gt;=MAX(1,-INT(-(AW$6-'Plan'!$J21)/$C22)),"●",""),""),"")</f>
      </c>
      <c r="AX22" s="20">
        <f>IF(AND(ISNUMBER($C22),ISNUMBER('Plan'!$J21),ISNUMBER(AX$6)),IF($C22&gt;0,IF(INT((AX$6+6-'Plan'!$J21)/$C22)&gt;=MAX(1,-INT(-(AX$6-'Plan'!$J21)/$C22)),"●",""),""),"")</f>
      </c>
      <c r="AY22" s="20">
        <f>IF(AND(ISNUMBER($C22),ISNUMBER('Plan'!$J21),ISNUMBER(AY$6)),IF($C22&gt;0,IF(INT((AY$6+6-'Plan'!$J21)/$C22)&gt;=MAX(1,-INT(-(AY$6-'Plan'!$J21)/$C22)),"●",""),""),"")</f>
      </c>
      <c r="AZ22" s="20">
        <f>IF(AND(ISNUMBER($C22),ISNUMBER('Plan'!$J21),ISNUMBER(AZ$6)),IF($C22&gt;0,IF(INT((AZ$6+6-'Plan'!$J21)/$C22)&gt;=MAX(1,-INT(-(AZ$6-'Plan'!$J21)/$C22)),"●",""),""),"")</f>
      </c>
      <c r="BA22" s="20">
        <f>IF(AND(ISNUMBER($C22),ISNUMBER('Plan'!$J21),ISNUMBER(BA$6)),IF($C22&gt;0,IF(INT((BA$6+6-'Plan'!$J21)/$C22)&gt;=MAX(1,-INT(-(BA$6-'Plan'!$J21)/$C22)),"●",""),""),"")</f>
      </c>
      <c r="BB22" s="20">
        <f>IF(AND(ISNUMBER($C22),ISNUMBER('Plan'!$J21),ISNUMBER(BB$6)),IF($C22&gt;0,IF(INT((BB$6+6-'Plan'!$J21)/$C22)&gt;=MAX(1,-INT(-(BB$6-'Plan'!$J21)/$C22)),"●",""),""),"")</f>
      </c>
      <c r="BC22" s="20">
        <f>IF(AND(ISNUMBER($C22),ISNUMBER('Plan'!$J21),ISNUMBER(BC$6)),IF($C22&gt;0,IF(INT((BC$6+6-'Plan'!$J21)/$C22)&gt;=MAX(1,-INT(-(BC$6-'Plan'!$J21)/$C22)),"●",""),""),"")</f>
      </c>
      <c r="BD22" s="20">
        <f>IF(AND(ISNUMBER($C22),ISNUMBER('Plan'!$J21),ISNUMBER(BD$6)),IF($C22&gt;0,IF(INT((BD$6+6-'Plan'!$J21)/$C22)&gt;=MAX(1,-INT(-(BD$6-'Plan'!$J21)/$C22)),"●",""),""),"")</f>
      </c>
    </row>
    <row r="23" spans="1:56" x14ac:dyDescent="0.25">
      <c r="A23" s="11">
        <f>IF('Plan'!B22="",IF('Plan'!A22="","",'Plan'!A22),'Plan'!B22)</f>
      </c>
      <c r="B23" s="11">
        <f>IF('Plan'!D22="","",'Plan'!D22)</f>
      </c>
      <c r="C23" s="18">
        <f>IF(ISNUMBER('Plan'!F22),IF('Plan'!G22="meses",'Plan'!F22*365.25/12,IF('Plan'!G22="semanas",'Plan'!F22*7,IF('Plan'!G22="días",'Plan'!F22,""))),"")</f>
      </c>
      <c r="D23" s="19">
        <f>IF(ISNUMBER('Plan'!H22),'Plan'!H22,"")</f>
      </c>
      <c r="E23" s="20">
        <f>IF(AND(ISNUMBER($C23),ISNUMBER('Plan'!$J22),ISNUMBER(E$6)),IF($C23&gt;0,IF(INT((E$6+6-'Plan'!$J22)/$C23)&gt;=MAX(1,-INT(-(E$6-'Plan'!$J22)/$C23)),"●",""),""),"")</f>
      </c>
      <c r="F23" s="20">
        <f>IF(AND(ISNUMBER($C23),ISNUMBER('Plan'!$J22),ISNUMBER(F$6)),IF($C23&gt;0,IF(INT((F$6+6-'Plan'!$J22)/$C23)&gt;=MAX(1,-INT(-(F$6-'Plan'!$J22)/$C23)),"●",""),""),"")</f>
      </c>
      <c r="G23" s="20">
        <f>IF(AND(ISNUMBER($C23),ISNUMBER('Plan'!$J22),ISNUMBER(G$6)),IF($C23&gt;0,IF(INT((G$6+6-'Plan'!$J22)/$C23)&gt;=MAX(1,-INT(-(G$6-'Plan'!$J22)/$C23)),"●",""),""),"")</f>
      </c>
      <c r="H23" s="20">
        <f>IF(AND(ISNUMBER($C23),ISNUMBER('Plan'!$J22),ISNUMBER(H$6)),IF($C23&gt;0,IF(INT((H$6+6-'Plan'!$J22)/$C23)&gt;=MAX(1,-INT(-(H$6-'Plan'!$J22)/$C23)),"●",""),""),"")</f>
      </c>
      <c r="I23" s="20">
        <f>IF(AND(ISNUMBER($C23),ISNUMBER('Plan'!$J22),ISNUMBER(I$6)),IF($C23&gt;0,IF(INT((I$6+6-'Plan'!$J22)/$C23)&gt;=MAX(1,-INT(-(I$6-'Plan'!$J22)/$C23)),"●",""),""),"")</f>
      </c>
      <c r="J23" s="20">
        <f>IF(AND(ISNUMBER($C23),ISNUMBER('Plan'!$J22),ISNUMBER(J$6)),IF($C23&gt;0,IF(INT((J$6+6-'Plan'!$J22)/$C23)&gt;=MAX(1,-INT(-(J$6-'Plan'!$J22)/$C23)),"●",""),""),"")</f>
      </c>
      <c r="K23" s="20">
        <f>IF(AND(ISNUMBER($C23),ISNUMBER('Plan'!$J22),ISNUMBER(K$6)),IF($C23&gt;0,IF(INT((K$6+6-'Plan'!$J22)/$C23)&gt;=MAX(1,-INT(-(K$6-'Plan'!$J22)/$C23)),"●",""),""),"")</f>
      </c>
      <c r="L23" s="20">
        <f>IF(AND(ISNUMBER($C23),ISNUMBER('Plan'!$J22),ISNUMBER(L$6)),IF($C23&gt;0,IF(INT((L$6+6-'Plan'!$J22)/$C23)&gt;=MAX(1,-INT(-(L$6-'Plan'!$J22)/$C23)),"●",""),""),"")</f>
      </c>
      <c r="M23" s="20">
        <f>IF(AND(ISNUMBER($C23),ISNUMBER('Plan'!$J22),ISNUMBER(M$6)),IF($C23&gt;0,IF(INT((M$6+6-'Plan'!$J22)/$C23)&gt;=MAX(1,-INT(-(M$6-'Plan'!$J22)/$C23)),"●",""),""),"")</f>
      </c>
      <c r="N23" s="20">
        <f>IF(AND(ISNUMBER($C23),ISNUMBER('Plan'!$J22),ISNUMBER(N$6)),IF($C23&gt;0,IF(INT((N$6+6-'Plan'!$J22)/$C23)&gt;=MAX(1,-INT(-(N$6-'Plan'!$J22)/$C23)),"●",""),""),"")</f>
      </c>
      <c r="O23" s="20">
        <f>IF(AND(ISNUMBER($C23),ISNUMBER('Plan'!$J22),ISNUMBER(O$6)),IF($C23&gt;0,IF(INT((O$6+6-'Plan'!$J22)/$C23)&gt;=MAX(1,-INT(-(O$6-'Plan'!$J22)/$C23)),"●",""),""),"")</f>
      </c>
      <c r="P23" s="20">
        <f>IF(AND(ISNUMBER($C23),ISNUMBER('Plan'!$J22),ISNUMBER(P$6)),IF($C23&gt;0,IF(INT((P$6+6-'Plan'!$J22)/$C23)&gt;=MAX(1,-INT(-(P$6-'Plan'!$J22)/$C23)),"●",""),""),"")</f>
      </c>
      <c r="Q23" s="20">
        <f>IF(AND(ISNUMBER($C23),ISNUMBER('Plan'!$J22),ISNUMBER(Q$6)),IF($C23&gt;0,IF(INT((Q$6+6-'Plan'!$J22)/$C23)&gt;=MAX(1,-INT(-(Q$6-'Plan'!$J22)/$C23)),"●",""),""),"")</f>
      </c>
      <c r="R23" s="20">
        <f>IF(AND(ISNUMBER($C23),ISNUMBER('Plan'!$J22),ISNUMBER(R$6)),IF($C23&gt;0,IF(INT((R$6+6-'Plan'!$J22)/$C23)&gt;=MAX(1,-INT(-(R$6-'Plan'!$J22)/$C23)),"●",""),""),"")</f>
      </c>
      <c r="S23" s="20">
        <f>IF(AND(ISNUMBER($C23),ISNUMBER('Plan'!$J22),ISNUMBER(S$6)),IF($C23&gt;0,IF(INT((S$6+6-'Plan'!$J22)/$C23)&gt;=MAX(1,-INT(-(S$6-'Plan'!$J22)/$C23)),"●",""),""),"")</f>
      </c>
      <c r="T23" s="20">
        <f>IF(AND(ISNUMBER($C23),ISNUMBER('Plan'!$J22),ISNUMBER(T$6)),IF($C23&gt;0,IF(INT((T$6+6-'Plan'!$J22)/$C23)&gt;=MAX(1,-INT(-(T$6-'Plan'!$J22)/$C23)),"●",""),""),"")</f>
      </c>
      <c r="U23" s="20">
        <f>IF(AND(ISNUMBER($C23),ISNUMBER('Plan'!$J22),ISNUMBER(U$6)),IF($C23&gt;0,IF(INT((U$6+6-'Plan'!$J22)/$C23)&gt;=MAX(1,-INT(-(U$6-'Plan'!$J22)/$C23)),"●",""),""),"")</f>
      </c>
      <c r="V23" s="20">
        <f>IF(AND(ISNUMBER($C23),ISNUMBER('Plan'!$J22),ISNUMBER(V$6)),IF($C23&gt;0,IF(INT((V$6+6-'Plan'!$J22)/$C23)&gt;=MAX(1,-INT(-(V$6-'Plan'!$J22)/$C23)),"●",""),""),"")</f>
      </c>
      <c r="W23" s="20">
        <f>IF(AND(ISNUMBER($C23),ISNUMBER('Plan'!$J22),ISNUMBER(W$6)),IF($C23&gt;0,IF(INT((W$6+6-'Plan'!$J22)/$C23)&gt;=MAX(1,-INT(-(W$6-'Plan'!$J22)/$C23)),"●",""),""),"")</f>
      </c>
      <c r="X23" s="20">
        <f>IF(AND(ISNUMBER($C23),ISNUMBER('Plan'!$J22),ISNUMBER(X$6)),IF($C23&gt;0,IF(INT((X$6+6-'Plan'!$J22)/$C23)&gt;=MAX(1,-INT(-(X$6-'Plan'!$J22)/$C23)),"●",""),""),"")</f>
      </c>
      <c r="Y23" s="20">
        <f>IF(AND(ISNUMBER($C23),ISNUMBER('Plan'!$J22),ISNUMBER(Y$6)),IF($C23&gt;0,IF(INT((Y$6+6-'Plan'!$J22)/$C23)&gt;=MAX(1,-INT(-(Y$6-'Plan'!$J22)/$C23)),"●",""),""),"")</f>
      </c>
      <c r="Z23" s="20">
        <f>IF(AND(ISNUMBER($C23),ISNUMBER('Plan'!$J22),ISNUMBER(Z$6)),IF($C23&gt;0,IF(INT((Z$6+6-'Plan'!$J22)/$C23)&gt;=MAX(1,-INT(-(Z$6-'Plan'!$J22)/$C23)),"●",""),""),"")</f>
      </c>
      <c r="AA23" s="20">
        <f>IF(AND(ISNUMBER($C23),ISNUMBER('Plan'!$J22),ISNUMBER(AA$6)),IF($C23&gt;0,IF(INT((AA$6+6-'Plan'!$J22)/$C23)&gt;=MAX(1,-INT(-(AA$6-'Plan'!$J22)/$C23)),"●",""),""),"")</f>
      </c>
      <c r="AB23" s="20">
        <f>IF(AND(ISNUMBER($C23),ISNUMBER('Plan'!$J22),ISNUMBER(AB$6)),IF($C23&gt;0,IF(INT((AB$6+6-'Plan'!$J22)/$C23)&gt;=MAX(1,-INT(-(AB$6-'Plan'!$J22)/$C23)),"●",""),""),"")</f>
      </c>
      <c r="AC23" s="20">
        <f>IF(AND(ISNUMBER($C23),ISNUMBER('Plan'!$J22),ISNUMBER(AC$6)),IF($C23&gt;0,IF(INT((AC$6+6-'Plan'!$J22)/$C23)&gt;=MAX(1,-INT(-(AC$6-'Plan'!$J22)/$C23)),"●",""),""),"")</f>
      </c>
      <c r="AD23" s="20">
        <f>IF(AND(ISNUMBER($C23),ISNUMBER('Plan'!$J22),ISNUMBER(AD$6)),IF($C23&gt;0,IF(INT((AD$6+6-'Plan'!$J22)/$C23)&gt;=MAX(1,-INT(-(AD$6-'Plan'!$J22)/$C23)),"●",""),""),"")</f>
      </c>
      <c r="AE23" s="20">
        <f>IF(AND(ISNUMBER($C23),ISNUMBER('Plan'!$J22),ISNUMBER(AE$6)),IF($C23&gt;0,IF(INT((AE$6+6-'Plan'!$J22)/$C23)&gt;=MAX(1,-INT(-(AE$6-'Plan'!$J22)/$C23)),"●",""),""),"")</f>
      </c>
      <c r="AF23" s="20">
        <f>IF(AND(ISNUMBER($C23),ISNUMBER('Plan'!$J22),ISNUMBER(AF$6)),IF($C23&gt;0,IF(INT((AF$6+6-'Plan'!$J22)/$C23)&gt;=MAX(1,-INT(-(AF$6-'Plan'!$J22)/$C23)),"●",""),""),"")</f>
      </c>
      <c r="AG23" s="20">
        <f>IF(AND(ISNUMBER($C23),ISNUMBER('Plan'!$J22),ISNUMBER(AG$6)),IF($C23&gt;0,IF(INT((AG$6+6-'Plan'!$J22)/$C23)&gt;=MAX(1,-INT(-(AG$6-'Plan'!$J22)/$C23)),"●",""),""),"")</f>
      </c>
      <c r="AH23" s="20">
        <f>IF(AND(ISNUMBER($C23),ISNUMBER('Plan'!$J22),ISNUMBER(AH$6)),IF($C23&gt;0,IF(INT((AH$6+6-'Plan'!$J22)/$C23)&gt;=MAX(1,-INT(-(AH$6-'Plan'!$J22)/$C23)),"●",""),""),"")</f>
      </c>
      <c r="AI23" s="20">
        <f>IF(AND(ISNUMBER($C23),ISNUMBER('Plan'!$J22),ISNUMBER(AI$6)),IF($C23&gt;0,IF(INT((AI$6+6-'Plan'!$J22)/$C23)&gt;=MAX(1,-INT(-(AI$6-'Plan'!$J22)/$C23)),"●",""),""),"")</f>
      </c>
      <c r="AJ23" s="20">
        <f>IF(AND(ISNUMBER($C23),ISNUMBER('Plan'!$J22),ISNUMBER(AJ$6)),IF($C23&gt;0,IF(INT((AJ$6+6-'Plan'!$J22)/$C23)&gt;=MAX(1,-INT(-(AJ$6-'Plan'!$J22)/$C23)),"●",""),""),"")</f>
      </c>
      <c r="AK23" s="20">
        <f>IF(AND(ISNUMBER($C23),ISNUMBER('Plan'!$J22),ISNUMBER(AK$6)),IF($C23&gt;0,IF(INT((AK$6+6-'Plan'!$J22)/$C23)&gt;=MAX(1,-INT(-(AK$6-'Plan'!$J22)/$C23)),"●",""),""),"")</f>
      </c>
      <c r="AL23" s="20">
        <f>IF(AND(ISNUMBER($C23),ISNUMBER('Plan'!$J22),ISNUMBER(AL$6)),IF($C23&gt;0,IF(INT((AL$6+6-'Plan'!$J22)/$C23)&gt;=MAX(1,-INT(-(AL$6-'Plan'!$J22)/$C23)),"●",""),""),"")</f>
      </c>
      <c r="AM23" s="20">
        <f>IF(AND(ISNUMBER($C23),ISNUMBER('Plan'!$J22),ISNUMBER(AM$6)),IF($C23&gt;0,IF(INT((AM$6+6-'Plan'!$J22)/$C23)&gt;=MAX(1,-INT(-(AM$6-'Plan'!$J22)/$C23)),"●",""),""),"")</f>
      </c>
      <c r="AN23" s="20">
        <f>IF(AND(ISNUMBER($C23),ISNUMBER('Plan'!$J22),ISNUMBER(AN$6)),IF($C23&gt;0,IF(INT((AN$6+6-'Plan'!$J22)/$C23)&gt;=MAX(1,-INT(-(AN$6-'Plan'!$J22)/$C23)),"●",""),""),"")</f>
      </c>
      <c r="AO23" s="20">
        <f>IF(AND(ISNUMBER($C23),ISNUMBER('Plan'!$J22),ISNUMBER(AO$6)),IF($C23&gt;0,IF(INT((AO$6+6-'Plan'!$J22)/$C23)&gt;=MAX(1,-INT(-(AO$6-'Plan'!$J22)/$C23)),"●",""),""),"")</f>
      </c>
      <c r="AP23" s="20">
        <f>IF(AND(ISNUMBER($C23),ISNUMBER('Plan'!$J22),ISNUMBER(AP$6)),IF($C23&gt;0,IF(INT((AP$6+6-'Plan'!$J22)/$C23)&gt;=MAX(1,-INT(-(AP$6-'Plan'!$J22)/$C23)),"●",""),""),"")</f>
      </c>
      <c r="AQ23" s="20">
        <f>IF(AND(ISNUMBER($C23),ISNUMBER('Plan'!$J22),ISNUMBER(AQ$6)),IF($C23&gt;0,IF(INT((AQ$6+6-'Plan'!$J22)/$C23)&gt;=MAX(1,-INT(-(AQ$6-'Plan'!$J22)/$C23)),"●",""),""),"")</f>
      </c>
      <c r="AR23" s="20">
        <f>IF(AND(ISNUMBER($C23),ISNUMBER('Plan'!$J22),ISNUMBER(AR$6)),IF($C23&gt;0,IF(INT((AR$6+6-'Plan'!$J22)/$C23)&gt;=MAX(1,-INT(-(AR$6-'Plan'!$J22)/$C23)),"●",""),""),"")</f>
      </c>
      <c r="AS23" s="20">
        <f>IF(AND(ISNUMBER($C23),ISNUMBER('Plan'!$J22),ISNUMBER(AS$6)),IF($C23&gt;0,IF(INT((AS$6+6-'Plan'!$J22)/$C23)&gt;=MAX(1,-INT(-(AS$6-'Plan'!$J22)/$C23)),"●",""),""),"")</f>
      </c>
      <c r="AT23" s="20">
        <f>IF(AND(ISNUMBER($C23),ISNUMBER('Plan'!$J22),ISNUMBER(AT$6)),IF($C23&gt;0,IF(INT((AT$6+6-'Plan'!$J22)/$C23)&gt;=MAX(1,-INT(-(AT$6-'Plan'!$J22)/$C23)),"●",""),""),"")</f>
      </c>
      <c r="AU23" s="20">
        <f>IF(AND(ISNUMBER($C23),ISNUMBER('Plan'!$J22),ISNUMBER(AU$6)),IF($C23&gt;0,IF(INT((AU$6+6-'Plan'!$J22)/$C23)&gt;=MAX(1,-INT(-(AU$6-'Plan'!$J22)/$C23)),"●",""),""),"")</f>
      </c>
      <c r="AV23" s="20">
        <f>IF(AND(ISNUMBER($C23),ISNUMBER('Plan'!$J22),ISNUMBER(AV$6)),IF($C23&gt;0,IF(INT((AV$6+6-'Plan'!$J22)/$C23)&gt;=MAX(1,-INT(-(AV$6-'Plan'!$J22)/$C23)),"●",""),""),"")</f>
      </c>
      <c r="AW23" s="20">
        <f>IF(AND(ISNUMBER($C23),ISNUMBER('Plan'!$J22),ISNUMBER(AW$6)),IF($C23&gt;0,IF(INT((AW$6+6-'Plan'!$J22)/$C23)&gt;=MAX(1,-INT(-(AW$6-'Plan'!$J22)/$C23)),"●",""),""),"")</f>
      </c>
      <c r="AX23" s="20">
        <f>IF(AND(ISNUMBER($C23),ISNUMBER('Plan'!$J22),ISNUMBER(AX$6)),IF($C23&gt;0,IF(INT((AX$6+6-'Plan'!$J22)/$C23)&gt;=MAX(1,-INT(-(AX$6-'Plan'!$J22)/$C23)),"●",""),""),"")</f>
      </c>
      <c r="AY23" s="20">
        <f>IF(AND(ISNUMBER($C23),ISNUMBER('Plan'!$J22),ISNUMBER(AY$6)),IF($C23&gt;0,IF(INT((AY$6+6-'Plan'!$J22)/$C23)&gt;=MAX(1,-INT(-(AY$6-'Plan'!$J22)/$C23)),"●",""),""),"")</f>
      </c>
      <c r="AZ23" s="20">
        <f>IF(AND(ISNUMBER($C23),ISNUMBER('Plan'!$J22),ISNUMBER(AZ$6)),IF($C23&gt;0,IF(INT((AZ$6+6-'Plan'!$J22)/$C23)&gt;=MAX(1,-INT(-(AZ$6-'Plan'!$J22)/$C23)),"●",""),""),"")</f>
      </c>
      <c r="BA23" s="20">
        <f>IF(AND(ISNUMBER($C23),ISNUMBER('Plan'!$J22),ISNUMBER(BA$6)),IF($C23&gt;0,IF(INT((BA$6+6-'Plan'!$J22)/$C23)&gt;=MAX(1,-INT(-(BA$6-'Plan'!$J22)/$C23)),"●",""),""),"")</f>
      </c>
      <c r="BB23" s="20">
        <f>IF(AND(ISNUMBER($C23),ISNUMBER('Plan'!$J22),ISNUMBER(BB$6)),IF($C23&gt;0,IF(INT((BB$6+6-'Plan'!$J22)/$C23)&gt;=MAX(1,-INT(-(BB$6-'Plan'!$J22)/$C23)),"●",""),""),"")</f>
      </c>
      <c r="BC23" s="20">
        <f>IF(AND(ISNUMBER($C23),ISNUMBER('Plan'!$J22),ISNUMBER(BC$6)),IF($C23&gt;0,IF(INT((BC$6+6-'Plan'!$J22)/$C23)&gt;=MAX(1,-INT(-(BC$6-'Plan'!$J22)/$C23)),"●",""),""),"")</f>
      </c>
      <c r="BD23" s="20">
        <f>IF(AND(ISNUMBER($C23),ISNUMBER('Plan'!$J22),ISNUMBER(BD$6)),IF($C23&gt;0,IF(INT((BD$6+6-'Plan'!$J22)/$C23)&gt;=MAX(1,-INT(-(BD$6-'Plan'!$J22)/$C23)),"●",""),""),"")</f>
      </c>
    </row>
    <row r="24" spans="1:56" x14ac:dyDescent="0.25">
      <c r="A24" s="11">
        <f>IF('Plan'!B23="",IF('Plan'!A23="","",'Plan'!A23),'Plan'!B23)</f>
      </c>
      <c r="B24" s="11">
        <f>IF('Plan'!D23="","",'Plan'!D23)</f>
      </c>
      <c r="C24" s="18">
        <f>IF(ISNUMBER('Plan'!F23),IF('Plan'!G23="meses",'Plan'!F23*365.25/12,IF('Plan'!G23="semanas",'Plan'!F23*7,IF('Plan'!G23="días",'Plan'!F23,""))),"")</f>
      </c>
      <c r="D24" s="19">
        <f>IF(ISNUMBER('Plan'!H23),'Plan'!H23,"")</f>
      </c>
      <c r="E24" s="20">
        <f>IF(AND(ISNUMBER($C24),ISNUMBER('Plan'!$J23),ISNUMBER(E$6)),IF($C24&gt;0,IF(INT((E$6+6-'Plan'!$J23)/$C24)&gt;=MAX(1,-INT(-(E$6-'Plan'!$J23)/$C24)),"●",""),""),"")</f>
      </c>
      <c r="F24" s="20">
        <f>IF(AND(ISNUMBER($C24),ISNUMBER('Plan'!$J23),ISNUMBER(F$6)),IF($C24&gt;0,IF(INT((F$6+6-'Plan'!$J23)/$C24)&gt;=MAX(1,-INT(-(F$6-'Plan'!$J23)/$C24)),"●",""),""),"")</f>
      </c>
      <c r="G24" s="20">
        <f>IF(AND(ISNUMBER($C24),ISNUMBER('Plan'!$J23),ISNUMBER(G$6)),IF($C24&gt;0,IF(INT((G$6+6-'Plan'!$J23)/$C24)&gt;=MAX(1,-INT(-(G$6-'Plan'!$J23)/$C24)),"●",""),""),"")</f>
      </c>
      <c r="H24" s="20">
        <f>IF(AND(ISNUMBER($C24),ISNUMBER('Plan'!$J23),ISNUMBER(H$6)),IF($C24&gt;0,IF(INT((H$6+6-'Plan'!$J23)/$C24)&gt;=MAX(1,-INT(-(H$6-'Plan'!$J23)/$C24)),"●",""),""),"")</f>
      </c>
      <c r="I24" s="20">
        <f>IF(AND(ISNUMBER($C24),ISNUMBER('Plan'!$J23),ISNUMBER(I$6)),IF($C24&gt;0,IF(INT((I$6+6-'Plan'!$J23)/$C24)&gt;=MAX(1,-INT(-(I$6-'Plan'!$J23)/$C24)),"●",""),""),"")</f>
      </c>
      <c r="J24" s="20">
        <f>IF(AND(ISNUMBER($C24),ISNUMBER('Plan'!$J23),ISNUMBER(J$6)),IF($C24&gt;0,IF(INT((J$6+6-'Plan'!$J23)/$C24)&gt;=MAX(1,-INT(-(J$6-'Plan'!$J23)/$C24)),"●",""),""),"")</f>
      </c>
      <c r="K24" s="20">
        <f>IF(AND(ISNUMBER($C24),ISNUMBER('Plan'!$J23),ISNUMBER(K$6)),IF($C24&gt;0,IF(INT((K$6+6-'Plan'!$J23)/$C24)&gt;=MAX(1,-INT(-(K$6-'Plan'!$J23)/$C24)),"●",""),""),"")</f>
      </c>
      <c r="L24" s="20">
        <f>IF(AND(ISNUMBER($C24),ISNUMBER('Plan'!$J23),ISNUMBER(L$6)),IF($C24&gt;0,IF(INT((L$6+6-'Plan'!$J23)/$C24)&gt;=MAX(1,-INT(-(L$6-'Plan'!$J23)/$C24)),"●",""),""),"")</f>
      </c>
      <c r="M24" s="20">
        <f>IF(AND(ISNUMBER($C24),ISNUMBER('Plan'!$J23),ISNUMBER(M$6)),IF($C24&gt;0,IF(INT((M$6+6-'Plan'!$J23)/$C24)&gt;=MAX(1,-INT(-(M$6-'Plan'!$J23)/$C24)),"●",""),""),"")</f>
      </c>
      <c r="N24" s="20">
        <f>IF(AND(ISNUMBER($C24),ISNUMBER('Plan'!$J23),ISNUMBER(N$6)),IF($C24&gt;0,IF(INT((N$6+6-'Plan'!$J23)/$C24)&gt;=MAX(1,-INT(-(N$6-'Plan'!$J23)/$C24)),"●",""),""),"")</f>
      </c>
      <c r="O24" s="20">
        <f>IF(AND(ISNUMBER($C24),ISNUMBER('Plan'!$J23),ISNUMBER(O$6)),IF($C24&gt;0,IF(INT((O$6+6-'Plan'!$J23)/$C24)&gt;=MAX(1,-INT(-(O$6-'Plan'!$J23)/$C24)),"●",""),""),"")</f>
      </c>
      <c r="P24" s="20">
        <f>IF(AND(ISNUMBER($C24),ISNUMBER('Plan'!$J23),ISNUMBER(P$6)),IF($C24&gt;0,IF(INT((P$6+6-'Plan'!$J23)/$C24)&gt;=MAX(1,-INT(-(P$6-'Plan'!$J23)/$C24)),"●",""),""),"")</f>
      </c>
      <c r="Q24" s="20">
        <f>IF(AND(ISNUMBER($C24),ISNUMBER('Plan'!$J23),ISNUMBER(Q$6)),IF($C24&gt;0,IF(INT((Q$6+6-'Plan'!$J23)/$C24)&gt;=MAX(1,-INT(-(Q$6-'Plan'!$J23)/$C24)),"●",""),""),"")</f>
      </c>
      <c r="R24" s="20">
        <f>IF(AND(ISNUMBER($C24),ISNUMBER('Plan'!$J23),ISNUMBER(R$6)),IF($C24&gt;0,IF(INT((R$6+6-'Plan'!$J23)/$C24)&gt;=MAX(1,-INT(-(R$6-'Plan'!$J23)/$C24)),"●",""),""),"")</f>
      </c>
      <c r="S24" s="20">
        <f>IF(AND(ISNUMBER($C24),ISNUMBER('Plan'!$J23),ISNUMBER(S$6)),IF($C24&gt;0,IF(INT((S$6+6-'Plan'!$J23)/$C24)&gt;=MAX(1,-INT(-(S$6-'Plan'!$J23)/$C24)),"●",""),""),"")</f>
      </c>
      <c r="T24" s="20">
        <f>IF(AND(ISNUMBER($C24),ISNUMBER('Plan'!$J23),ISNUMBER(T$6)),IF($C24&gt;0,IF(INT((T$6+6-'Plan'!$J23)/$C24)&gt;=MAX(1,-INT(-(T$6-'Plan'!$J23)/$C24)),"●",""),""),"")</f>
      </c>
      <c r="U24" s="20">
        <f>IF(AND(ISNUMBER($C24),ISNUMBER('Plan'!$J23),ISNUMBER(U$6)),IF($C24&gt;0,IF(INT((U$6+6-'Plan'!$J23)/$C24)&gt;=MAX(1,-INT(-(U$6-'Plan'!$J23)/$C24)),"●",""),""),"")</f>
      </c>
      <c r="V24" s="20">
        <f>IF(AND(ISNUMBER($C24),ISNUMBER('Plan'!$J23),ISNUMBER(V$6)),IF($C24&gt;0,IF(INT((V$6+6-'Plan'!$J23)/$C24)&gt;=MAX(1,-INT(-(V$6-'Plan'!$J23)/$C24)),"●",""),""),"")</f>
      </c>
      <c r="W24" s="20">
        <f>IF(AND(ISNUMBER($C24),ISNUMBER('Plan'!$J23),ISNUMBER(W$6)),IF($C24&gt;0,IF(INT((W$6+6-'Plan'!$J23)/$C24)&gt;=MAX(1,-INT(-(W$6-'Plan'!$J23)/$C24)),"●",""),""),"")</f>
      </c>
      <c r="X24" s="20">
        <f>IF(AND(ISNUMBER($C24),ISNUMBER('Plan'!$J23),ISNUMBER(X$6)),IF($C24&gt;0,IF(INT((X$6+6-'Plan'!$J23)/$C24)&gt;=MAX(1,-INT(-(X$6-'Plan'!$J23)/$C24)),"●",""),""),"")</f>
      </c>
      <c r="Y24" s="20">
        <f>IF(AND(ISNUMBER($C24),ISNUMBER('Plan'!$J23),ISNUMBER(Y$6)),IF($C24&gt;0,IF(INT((Y$6+6-'Plan'!$J23)/$C24)&gt;=MAX(1,-INT(-(Y$6-'Plan'!$J23)/$C24)),"●",""),""),"")</f>
      </c>
      <c r="Z24" s="20">
        <f>IF(AND(ISNUMBER($C24),ISNUMBER('Plan'!$J23),ISNUMBER(Z$6)),IF($C24&gt;0,IF(INT((Z$6+6-'Plan'!$J23)/$C24)&gt;=MAX(1,-INT(-(Z$6-'Plan'!$J23)/$C24)),"●",""),""),"")</f>
      </c>
      <c r="AA24" s="20">
        <f>IF(AND(ISNUMBER($C24),ISNUMBER('Plan'!$J23),ISNUMBER(AA$6)),IF($C24&gt;0,IF(INT((AA$6+6-'Plan'!$J23)/$C24)&gt;=MAX(1,-INT(-(AA$6-'Plan'!$J23)/$C24)),"●",""),""),"")</f>
      </c>
      <c r="AB24" s="20">
        <f>IF(AND(ISNUMBER($C24),ISNUMBER('Plan'!$J23),ISNUMBER(AB$6)),IF($C24&gt;0,IF(INT((AB$6+6-'Plan'!$J23)/$C24)&gt;=MAX(1,-INT(-(AB$6-'Plan'!$J23)/$C24)),"●",""),""),"")</f>
      </c>
      <c r="AC24" s="20">
        <f>IF(AND(ISNUMBER($C24),ISNUMBER('Plan'!$J23),ISNUMBER(AC$6)),IF($C24&gt;0,IF(INT((AC$6+6-'Plan'!$J23)/$C24)&gt;=MAX(1,-INT(-(AC$6-'Plan'!$J23)/$C24)),"●",""),""),"")</f>
      </c>
      <c r="AD24" s="20">
        <f>IF(AND(ISNUMBER($C24),ISNUMBER('Plan'!$J23),ISNUMBER(AD$6)),IF($C24&gt;0,IF(INT((AD$6+6-'Plan'!$J23)/$C24)&gt;=MAX(1,-INT(-(AD$6-'Plan'!$J23)/$C24)),"●",""),""),"")</f>
      </c>
      <c r="AE24" s="20">
        <f>IF(AND(ISNUMBER($C24),ISNUMBER('Plan'!$J23),ISNUMBER(AE$6)),IF($C24&gt;0,IF(INT((AE$6+6-'Plan'!$J23)/$C24)&gt;=MAX(1,-INT(-(AE$6-'Plan'!$J23)/$C24)),"●",""),""),"")</f>
      </c>
      <c r="AF24" s="20">
        <f>IF(AND(ISNUMBER($C24),ISNUMBER('Plan'!$J23),ISNUMBER(AF$6)),IF($C24&gt;0,IF(INT((AF$6+6-'Plan'!$J23)/$C24)&gt;=MAX(1,-INT(-(AF$6-'Plan'!$J23)/$C24)),"●",""),""),"")</f>
      </c>
      <c r="AG24" s="20">
        <f>IF(AND(ISNUMBER($C24),ISNUMBER('Plan'!$J23),ISNUMBER(AG$6)),IF($C24&gt;0,IF(INT((AG$6+6-'Plan'!$J23)/$C24)&gt;=MAX(1,-INT(-(AG$6-'Plan'!$J23)/$C24)),"●",""),""),"")</f>
      </c>
      <c r="AH24" s="20">
        <f>IF(AND(ISNUMBER($C24),ISNUMBER('Plan'!$J23),ISNUMBER(AH$6)),IF($C24&gt;0,IF(INT((AH$6+6-'Plan'!$J23)/$C24)&gt;=MAX(1,-INT(-(AH$6-'Plan'!$J23)/$C24)),"●",""),""),"")</f>
      </c>
      <c r="AI24" s="20">
        <f>IF(AND(ISNUMBER($C24),ISNUMBER('Plan'!$J23),ISNUMBER(AI$6)),IF($C24&gt;0,IF(INT((AI$6+6-'Plan'!$J23)/$C24)&gt;=MAX(1,-INT(-(AI$6-'Plan'!$J23)/$C24)),"●",""),""),"")</f>
      </c>
      <c r="AJ24" s="20">
        <f>IF(AND(ISNUMBER($C24),ISNUMBER('Plan'!$J23),ISNUMBER(AJ$6)),IF($C24&gt;0,IF(INT((AJ$6+6-'Plan'!$J23)/$C24)&gt;=MAX(1,-INT(-(AJ$6-'Plan'!$J23)/$C24)),"●",""),""),"")</f>
      </c>
      <c r="AK24" s="20">
        <f>IF(AND(ISNUMBER($C24),ISNUMBER('Plan'!$J23),ISNUMBER(AK$6)),IF($C24&gt;0,IF(INT((AK$6+6-'Plan'!$J23)/$C24)&gt;=MAX(1,-INT(-(AK$6-'Plan'!$J23)/$C24)),"●",""),""),"")</f>
      </c>
      <c r="AL24" s="20">
        <f>IF(AND(ISNUMBER($C24),ISNUMBER('Plan'!$J23),ISNUMBER(AL$6)),IF($C24&gt;0,IF(INT((AL$6+6-'Plan'!$J23)/$C24)&gt;=MAX(1,-INT(-(AL$6-'Plan'!$J23)/$C24)),"●",""),""),"")</f>
      </c>
      <c r="AM24" s="20">
        <f>IF(AND(ISNUMBER($C24),ISNUMBER('Plan'!$J23),ISNUMBER(AM$6)),IF($C24&gt;0,IF(INT((AM$6+6-'Plan'!$J23)/$C24)&gt;=MAX(1,-INT(-(AM$6-'Plan'!$J23)/$C24)),"●",""),""),"")</f>
      </c>
      <c r="AN24" s="20">
        <f>IF(AND(ISNUMBER($C24),ISNUMBER('Plan'!$J23),ISNUMBER(AN$6)),IF($C24&gt;0,IF(INT((AN$6+6-'Plan'!$J23)/$C24)&gt;=MAX(1,-INT(-(AN$6-'Plan'!$J23)/$C24)),"●",""),""),"")</f>
      </c>
      <c r="AO24" s="20">
        <f>IF(AND(ISNUMBER($C24),ISNUMBER('Plan'!$J23),ISNUMBER(AO$6)),IF($C24&gt;0,IF(INT((AO$6+6-'Plan'!$J23)/$C24)&gt;=MAX(1,-INT(-(AO$6-'Plan'!$J23)/$C24)),"●",""),""),"")</f>
      </c>
      <c r="AP24" s="20">
        <f>IF(AND(ISNUMBER($C24),ISNUMBER('Plan'!$J23),ISNUMBER(AP$6)),IF($C24&gt;0,IF(INT((AP$6+6-'Plan'!$J23)/$C24)&gt;=MAX(1,-INT(-(AP$6-'Plan'!$J23)/$C24)),"●",""),""),"")</f>
      </c>
      <c r="AQ24" s="20">
        <f>IF(AND(ISNUMBER($C24),ISNUMBER('Plan'!$J23),ISNUMBER(AQ$6)),IF($C24&gt;0,IF(INT((AQ$6+6-'Plan'!$J23)/$C24)&gt;=MAX(1,-INT(-(AQ$6-'Plan'!$J23)/$C24)),"●",""),""),"")</f>
      </c>
      <c r="AR24" s="20">
        <f>IF(AND(ISNUMBER($C24),ISNUMBER('Plan'!$J23),ISNUMBER(AR$6)),IF($C24&gt;0,IF(INT((AR$6+6-'Plan'!$J23)/$C24)&gt;=MAX(1,-INT(-(AR$6-'Plan'!$J23)/$C24)),"●",""),""),"")</f>
      </c>
      <c r="AS24" s="20">
        <f>IF(AND(ISNUMBER($C24),ISNUMBER('Plan'!$J23),ISNUMBER(AS$6)),IF($C24&gt;0,IF(INT((AS$6+6-'Plan'!$J23)/$C24)&gt;=MAX(1,-INT(-(AS$6-'Plan'!$J23)/$C24)),"●",""),""),"")</f>
      </c>
      <c r="AT24" s="20">
        <f>IF(AND(ISNUMBER($C24),ISNUMBER('Plan'!$J23),ISNUMBER(AT$6)),IF($C24&gt;0,IF(INT((AT$6+6-'Plan'!$J23)/$C24)&gt;=MAX(1,-INT(-(AT$6-'Plan'!$J23)/$C24)),"●",""),""),"")</f>
      </c>
      <c r="AU24" s="20">
        <f>IF(AND(ISNUMBER($C24),ISNUMBER('Plan'!$J23),ISNUMBER(AU$6)),IF($C24&gt;0,IF(INT((AU$6+6-'Plan'!$J23)/$C24)&gt;=MAX(1,-INT(-(AU$6-'Plan'!$J23)/$C24)),"●",""),""),"")</f>
      </c>
      <c r="AV24" s="20">
        <f>IF(AND(ISNUMBER($C24),ISNUMBER('Plan'!$J23),ISNUMBER(AV$6)),IF($C24&gt;0,IF(INT((AV$6+6-'Plan'!$J23)/$C24)&gt;=MAX(1,-INT(-(AV$6-'Plan'!$J23)/$C24)),"●",""),""),"")</f>
      </c>
      <c r="AW24" s="20">
        <f>IF(AND(ISNUMBER($C24),ISNUMBER('Plan'!$J23),ISNUMBER(AW$6)),IF($C24&gt;0,IF(INT((AW$6+6-'Plan'!$J23)/$C24)&gt;=MAX(1,-INT(-(AW$6-'Plan'!$J23)/$C24)),"●",""),""),"")</f>
      </c>
      <c r="AX24" s="20">
        <f>IF(AND(ISNUMBER($C24),ISNUMBER('Plan'!$J23),ISNUMBER(AX$6)),IF($C24&gt;0,IF(INT((AX$6+6-'Plan'!$J23)/$C24)&gt;=MAX(1,-INT(-(AX$6-'Plan'!$J23)/$C24)),"●",""),""),"")</f>
      </c>
      <c r="AY24" s="20">
        <f>IF(AND(ISNUMBER($C24),ISNUMBER('Plan'!$J23),ISNUMBER(AY$6)),IF($C24&gt;0,IF(INT((AY$6+6-'Plan'!$J23)/$C24)&gt;=MAX(1,-INT(-(AY$6-'Plan'!$J23)/$C24)),"●",""),""),"")</f>
      </c>
      <c r="AZ24" s="20">
        <f>IF(AND(ISNUMBER($C24),ISNUMBER('Plan'!$J23),ISNUMBER(AZ$6)),IF($C24&gt;0,IF(INT((AZ$6+6-'Plan'!$J23)/$C24)&gt;=MAX(1,-INT(-(AZ$6-'Plan'!$J23)/$C24)),"●",""),""),"")</f>
      </c>
      <c r="BA24" s="20">
        <f>IF(AND(ISNUMBER($C24),ISNUMBER('Plan'!$J23),ISNUMBER(BA$6)),IF($C24&gt;0,IF(INT((BA$6+6-'Plan'!$J23)/$C24)&gt;=MAX(1,-INT(-(BA$6-'Plan'!$J23)/$C24)),"●",""),""),"")</f>
      </c>
      <c r="BB24" s="20">
        <f>IF(AND(ISNUMBER($C24),ISNUMBER('Plan'!$J23),ISNUMBER(BB$6)),IF($C24&gt;0,IF(INT((BB$6+6-'Plan'!$J23)/$C24)&gt;=MAX(1,-INT(-(BB$6-'Plan'!$J23)/$C24)),"●",""),""),"")</f>
      </c>
      <c r="BC24" s="20">
        <f>IF(AND(ISNUMBER($C24),ISNUMBER('Plan'!$J23),ISNUMBER(BC$6)),IF($C24&gt;0,IF(INT((BC$6+6-'Plan'!$J23)/$C24)&gt;=MAX(1,-INT(-(BC$6-'Plan'!$J23)/$C24)),"●",""),""),"")</f>
      </c>
      <c r="BD24" s="20">
        <f>IF(AND(ISNUMBER($C24),ISNUMBER('Plan'!$J23),ISNUMBER(BD$6)),IF($C24&gt;0,IF(INT((BD$6+6-'Plan'!$J23)/$C24)&gt;=MAX(1,-INT(-(BD$6-'Plan'!$J23)/$C24)),"●",""),""),"")</f>
      </c>
    </row>
    <row r="25" spans="1:56" x14ac:dyDescent="0.25">
      <c r="A25" s="11">
        <f>IF('Plan'!B24="",IF('Plan'!A24="","",'Plan'!A24),'Plan'!B24)</f>
      </c>
      <c r="B25" s="11">
        <f>IF('Plan'!D24="","",'Plan'!D24)</f>
      </c>
      <c r="C25" s="18">
        <f>IF(ISNUMBER('Plan'!F24),IF('Plan'!G24="meses",'Plan'!F24*365.25/12,IF('Plan'!G24="semanas",'Plan'!F24*7,IF('Plan'!G24="días",'Plan'!F24,""))),"")</f>
      </c>
      <c r="D25" s="19">
        <f>IF(ISNUMBER('Plan'!H24),'Plan'!H24,"")</f>
      </c>
      <c r="E25" s="20">
        <f>IF(AND(ISNUMBER($C25),ISNUMBER('Plan'!$J24),ISNUMBER(E$6)),IF($C25&gt;0,IF(INT((E$6+6-'Plan'!$J24)/$C25)&gt;=MAX(1,-INT(-(E$6-'Plan'!$J24)/$C25)),"●",""),""),"")</f>
      </c>
      <c r="F25" s="20">
        <f>IF(AND(ISNUMBER($C25),ISNUMBER('Plan'!$J24),ISNUMBER(F$6)),IF($C25&gt;0,IF(INT((F$6+6-'Plan'!$J24)/$C25)&gt;=MAX(1,-INT(-(F$6-'Plan'!$J24)/$C25)),"●",""),""),"")</f>
      </c>
      <c r="G25" s="20">
        <f>IF(AND(ISNUMBER($C25),ISNUMBER('Plan'!$J24),ISNUMBER(G$6)),IF($C25&gt;0,IF(INT((G$6+6-'Plan'!$J24)/$C25)&gt;=MAX(1,-INT(-(G$6-'Plan'!$J24)/$C25)),"●",""),""),"")</f>
      </c>
      <c r="H25" s="20">
        <f>IF(AND(ISNUMBER($C25),ISNUMBER('Plan'!$J24),ISNUMBER(H$6)),IF($C25&gt;0,IF(INT((H$6+6-'Plan'!$J24)/$C25)&gt;=MAX(1,-INT(-(H$6-'Plan'!$J24)/$C25)),"●",""),""),"")</f>
      </c>
      <c r="I25" s="20">
        <f>IF(AND(ISNUMBER($C25),ISNUMBER('Plan'!$J24),ISNUMBER(I$6)),IF($C25&gt;0,IF(INT((I$6+6-'Plan'!$J24)/$C25)&gt;=MAX(1,-INT(-(I$6-'Plan'!$J24)/$C25)),"●",""),""),"")</f>
      </c>
      <c r="J25" s="20">
        <f>IF(AND(ISNUMBER($C25),ISNUMBER('Plan'!$J24),ISNUMBER(J$6)),IF($C25&gt;0,IF(INT((J$6+6-'Plan'!$J24)/$C25)&gt;=MAX(1,-INT(-(J$6-'Plan'!$J24)/$C25)),"●",""),""),"")</f>
      </c>
      <c r="K25" s="20">
        <f>IF(AND(ISNUMBER($C25),ISNUMBER('Plan'!$J24),ISNUMBER(K$6)),IF($C25&gt;0,IF(INT((K$6+6-'Plan'!$J24)/$C25)&gt;=MAX(1,-INT(-(K$6-'Plan'!$J24)/$C25)),"●",""),""),"")</f>
      </c>
      <c r="L25" s="20">
        <f>IF(AND(ISNUMBER($C25),ISNUMBER('Plan'!$J24),ISNUMBER(L$6)),IF($C25&gt;0,IF(INT((L$6+6-'Plan'!$J24)/$C25)&gt;=MAX(1,-INT(-(L$6-'Plan'!$J24)/$C25)),"●",""),""),"")</f>
      </c>
      <c r="M25" s="20">
        <f>IF(AND(ISNUMBER($C25),ISNUMBER('Plan'!$J24),ISNUMBER(M$6)),IF($C25&gt;0,IF(INT((M$6+6-'Plan'!$J24)/$C25)&gt;=MAX(1,-INT(-(M$6-'Plan'!$J24)/$C25)),"●",""),""),"")</f>
      </c>
      <c r="N25" s="20">
        <f>IF(AND(ISNUMBER($C25),ISNUMBER('Plan'!$J24),ISNUMBER(N$6)),IF($C25&gt;0,IF(INT((N$6+6-'Plan'!$J24)/$C25)&gt;=MAX(1,-INT(-(N$6-'Plan'!$J24)/$C25)),"●",""),""),"")</f>
      </c>
      <c r="O25" s="20">
        <f>IF(AND(ISNUMBER($C25),ISNUMBER('Plan'!$J24),ISNUMBER(O$6)),IF($C25&gt;0,IF(INT((O$6+6-'Plan'!$J24)/$C25)&gt;=MAX(1,-INT(-(O$6-'Plan'!$J24)/$C25)),"●",""),""),"")</f>
      </c>
      <c r="P25" s="20">
        <f>IF(AND(ISNUMBER($C25),ISNUMBER('Plan'!$J24),ISNUMBER(P$6)),IF($C25&gt;0,IF(INT((P$6+6-'Plan'!$J24)/$C25)&gt;=MAX(1,-INT(-(P$6-'Plan'!$J24)/$C25)),"●",""),""),"")</f>
      </c>
      <c r="Q25" s="20">
        <f>IF(AND(ISNUMBER($C25),ISNUMBER('Plan'!$J24),ISNUMBER(Q$6)),IF($C25&gt;0,IF(INT((Q$6+6-'Plan'!$J24)/$C25)&gt;=MAX(1,-INT(-(Q$6-'Plan'!$J24)/$C25)),"●",""),""),"")</f>
      </c>
      <c r="R25" s="20">
        <f>IF(AND(ISNUMBER($C25),ISNUMBER('Plan'!$J24),ISNUMBER(R$6)),IF($C25&gt;0,IF(INT((R$6+6-'Plan'!$J24)/$C25)&gt;=MAX(1,-INT(-(R$6-'Plan'!$J24)/$C25)),"●",""),""),"")</f>
      </c>
      <c r="S25" s="20">
        <f>IF(AND(ISNUMBER($C25),ISNUMBER('Plan'!$J24),ISNUMBER(S$6)),IF($C25&gt;0,IF(INT((S$6+6-'Plan'!$J24)/$C25)&gt;=MAX(1,-INT(-(S$6-'Plan'!$J24)/$C25)),"●",""),""),"")</f>
      </c>
      <c r="T25" s="20">
        <f>IF(AND(ISNUMBER($C25),ISNUMBER('Plan'!$J24),ISNUMBER(T$6)),IF($C25&gt;0,IF(INT((T$6+6-'Plan'!$J24)/$C25)&gt;=MAX(1,-INT(-(T$6-'Plan'!$J24)/$C25)),"●",""),""),"")</f>
      </c>
      <c r="U25" s="20">
        <f>IF(AND(ISNUMBER($C25),ISNUMBER('Plan'!$J24),ISNUMBER(U$6)),IF($C25&gt;0,IF(INT((U$6+6-'Plan'!$J24)/$C25)&gt;=MAX(1,-INT(-(U$6-'Plan'!$J24)/$C25)),"●",""),""),"")</f>
      </c>
      <c r="V25" s="20">
        <f>IF(AND(ISNUMBER($C25),ISNUMBER('Plan'!$J24),ISNUMBER(V$6)),IF($C25&gt;0,IF(INT((V$6+6-'Plan'!$J24)/$C25)&gt;=MAX(1,-INT(-(V$6-'Plan'!$J24)/$C25)),"●",""),""),"")</f>
      </c>
      <c r="W25" s="20">
        <f>IF(AND(ISNUMBER($C25),ISNUMBER('Plan'!$J24),ISNUMBER(W$6)),IF($C25&gt;0,IF(INT((W$6+6-'Plan'!$J24)/$C25)&gt;=MAX(1,-INT(-(W$6-'Plan'!$J24)/$C25)),"●",""),""),"")</f>
      </c>
      <c r="X25" s="20">
        <f>IF(AND(ISNUMBER($C25),ISNUMBER('Plan'!$J24),ISNUMBER(X$6)),IF($C25&gt;0,IF(INT((X$6+6-'Plan'!$J24)/$C25)&gt;=MAX(1,-INT(-(X$6-'Plan'!$J24)/$C25)),"●",""),""),"")</f>
      </c>
      <c r="Y25" s="20">
        <f>IF(AND(ISNUMBER($C25),ISNUMBER('Plan'!$J24),ISNUMBER(Y$6)),IF($C25&gt;0,IF(INT((Y$6+6-'Plan'!$J24)/$C25)&gt;=MAX(1,-INT(-(Y$6-'Plan'!$J24)/$C25)),"●",""),""),"")</f>
      </c>
      <c r="Z25" s="20">
        <f>IF(AND(ISNUMBER($C25),ISNUMBER('Plan'!$J24),ISNUMBER(Z$6)),IF($C25&gt;0,IF(INT((Z$6+6-'Plan'!$J24)/$C25)&gt;=MAX(1,-INT(-(Z$6-'Plan'!$J24)/$C25)),"●",""),""),"")</f>
      </c>
      <c r="AA25" s="20">
        <f>IF(AND(ISNUMBER($C25),ISNUMBER('Plan'!$J24),ISNUMBER(AA$6)),IF($C25&gt;0,IF(INT((AA$6+6-'Plan'!$J24)/$C25)&gt;=MAX(1,-INT(-(AA$6-'Plan'!$J24)/$C25)),"●",""),""),"")</f>
      </c>
      <c r="AB25" s="20">
        <f>IF(AND(ISNUMBER($C25),ISNUMBER('Plan'!$J24),ISNUMBER(AB$6)),IF($C25&gt;0,IF(INT((AB$6+6-'Plan'!$J24)/$C25)&gt;=MAX(1,-INT(-(AB$6-'Plan'!$J24)/$C25)),"●",""),""),"")</f>
      </c>
      <c r="AC25" s="20">
        <f>IF(AND(ISNUMBER($C25),ISNUMBER('Plan'!$J24),ISNUMBER(AC$6)),IF($C25&gt;0,IF(INT((AC$6+6-'Plan'!$J24)/$C25)&gt;=MAX(1,-INT(-(AC$6-'Plan'!$J24)/$C25)),"●",""),""),"")</f>
      </c>
      <c r="AD25" s="20">
        <f>IF(AND(ISNUMBER($C25),ISNUMBER('Plan'!$J24),ISNUMBER(AD$6)),IF($C25&gt;0,IF(INT((AD$6+6-'Plan'!$J24)/$C25)&gt;=MAX(1,-INT(-(AD$6-'Plan'!$J24)/$C25)),"●",""),""),"")</f>
      </c>
      <c r="AE25" s="20">
        <f>IF(AND(ISNUMBER($C25),ISNUMBER('Plan'!$J24),ISNUMBER(AE$6)),IF($C25&gt;0,IF(INT((AE$6+6-'Plan'!$J24)/$C25)&gt;=MAX(1,-INT(-(AE$6-'Plan'!$J24)/$C25)),"●",""),""),"")</f>
      </c>
      <c r="AF25" s="20">
        <f>IF(AND(ISNUMBER($C25),ISNUMBER('Plan'!$J24),ISNUMBER(AF$6)),IF($C25&gt;0,IF(INT((AF$6+6-'Plan'!$J24)/$C25)&gt;=MAX(1,-INT(-(AF$6-'Plan'!$J24)/$C25)),"●",""),""),"")</f>
      </c>
      <c r="AG25" s="20">
        <f>IF(AND(ISNUMBER($C25),ISNUMBER('Plan'!$J24),ISNUMBER(AG$6)),IF($C25&gt;0,IF(INT((AG$6+6-'Plan'!$J24)/$C25)&gt;=MAX(1,-INT(-(AG$6-'Plan'!$J24)/$C25)),"●",""),""),"")</f>
      </c>
      <c r="AH25" s="20">
        <f>IF(AND(ISNUMBER($C25),ISNUMBER('Plan'!$J24),ISNUMBER(AH$6)),IF($C25&gt;0,IF(INT((AH$6+6-'Plan'!$J24)/$C25)&gt;=MAX(1,-INT(-(AH$6-'Plan'!$J24)/$C25)),"●",""),""),"")</f>
      </c>
      <c r="AI25" s="20">
        <f>IF(AND(ISNUMBER($C25),ISNUMBER('Plan'!$J24),ISNUMBER(AI$6)),IF($C25&gt;0,IF(INT((AI$6+6-'Plan'!$J24)/$C25)&gt;=MAX(1,-INT(-(AI$6-'Plan'!$J24)/$C25)),"●",""),""),"")</f>
      </c>
      <c r="AJ25" s="20">
        <f>IF(AND(ISNUMBER($C25),ISNUMBER('Plan'!$J24),ISNUMBER(AJ$6)),IF($C25&gt;0,IF(INT((AJ$6+6-'Plan'!$J24)/$C25)&gt;=MAX(1,-INT(-(AJ$6-'Plan'!$J24)/$C25)),"●",""),""),"")</f>
      </c>
      <c r="AK25" s="20">
        <f>IF(AND(ISNUMBER($C25),ISNUMBER('Plan'!$J24),ISNUMBER(AK$6)),IF($C25&gt;0,IF(INT((AK$6+6-'Plan'!$J24)/$C25)&gt;=MAX(1,-INT(-(AK$6-'Plan'!$J24)/$C25)),"●",""),""),"")</f>
      </c>
      <c r="AL25" s="20">
        <f>IF(AND(ISNUMBER($C25),ISNUMBER('Plan'!$J24),ISNUMBER(AL$6)),IF($C25&gt;0,IF(INT((AL$6+6-'Plan'!$J24)/$C25)&gt;=MAX(1,-INT(-(AL$6-'Plan'!$J24)/$C25)),"●",""),""),"")</f>
      </c>
      <c r="AM25" s="20">
        <f>IF(AND(ISNUMBER($C25),ISNUMBER('Plan'!$J24),ISNUMBER(AM$6)),IF($C25&gt;0,IF(INT((AM$6+6-'Plan'!$J24)/$C25)&gt;=MAX(1,-INT(-(AM$6-'Plan'!$J24)/$C25)),"●",""),""),"")</f>
      </c>
      <c r="AN25" s="20">
        <f>IF(AND(ISNUMBER($C25),ISNUMBER('Plan'!$J24),ISNUMBER(AN$6)),IF($C25&gt;0,IF(INT((AN$6+6-'Plan'!$J24)/$C25)&gt;=MAX(1,-INT(-(AN$6-'Plan'!$J24)/$C25)),"●",""),""),"")</f>
      </c>
      <c r="AO25" s="20">
        <f>IF(AND(ISNUMBER($C25),ISNUMBER('Plan'!$J24),ISNUMBER(AO$6)),IF($C25&gt;0,IF(INT((AO$6+6-'Plan'!$J24)/$C25)&gt;=MAX(1,-INT(-(AO$6-'Plan'!$J24)/$C25)),"●",""),""),"")</f>
      </c>
      <c r="AP25" s="20">
        <f>IF(AND(ISNUMBER($C25),ISNUMBER('Plan'!$J24),ISNUMBER(AP$6)),IF($C25&gt;0,IF(INT((AP$6+6-'Plan'!$J24)/$C25)&gt;=MAX(1,-INT(-(AP$6-'Plan'!$J24)/$C25)),"●",""),""),"")</f>
      </c>
      <c r="AQ25" s="20">
        <f>IF(AND(ISNUMBER($C25),ISNUMBER('Plan'!$J24),ISNUMBER(AQ$6)),IF($C25&gt;0,IF(INT((AQ$6+6-'Plan'!$J24)/$C25)&gt;=MAX(1,-INT(-(AQ$6-'Plan'!$J24)/$C25)),"●",""),""),"")</f>
      </c>
      <c r="AR25" s="20">
        <f>IF(AND(ISNUMBER($C25),ISNUMBER('Plan'!$J24),ISNUMBER(AR$6)),IF($C25&gt;0,IF(INT((AR$6+6-'Plan'!$J24)/$C25)&gt;=MAX(1,-INT(-(AR$6-'Plan'!$J24)/$C25)),"●",""),""),"")</f>
      </c>
      <c r="AS25" s="20">
        <f>IF(AND(ISNUMBER($C25),ISNUMBER('Plan'!$J24),ISNUMBER(AS$6)),IF($C25&gt;0,IF(INT((AS$6+6-'Plan'!$J24)/$C25)&gt;=MAX(1,-INT(-(AS$6-'Plan'!$J24)/$C25)),"●",""),""),"")</f>
      </c>
      <c r="AT25" s="20">
        <f>IF(AND(ISNUMBER($C25),ISNUMBER('Plan'!$J24),ISNUMBER(AT$6)),IF($C25&gt;0,IF(INT((AT$6+6-'Plan'!$J24)/$C25)&gt;=MAX(1,-INT(-(AT$6-'Plan'!$J24)/$C25)),"●",""),""),"")</f>
      </c>
      <c r="AU25" s="20">
        <f>IF(AND(ISNUMBER($C25),ISNUMBER('Plan'!$J24),ISNUMBER(AU$6)),IF($C25&gt;0,IF(INT((AU$6+6-'Plan'!$J24)/$C25)&gt;=MAX(1,-INT(-(AU$6-'Plan'!$J24)/$C25)),"●",""),""),"")</f>
      </c>
      <c r="AV25" s="20">
        <f>IF(AND(ISNUMBER($C25),ISNUMBER('Plan'!$J24),ISNUMBER(AV$6)),IF($C25&gt;0,IF(INT((AV$6+6-'Plan'!$J24)/$C25)&gt;=MAX(1,-INT(-(AV$6-'Plan'!$J24)/$C25)),"●",""),""),"")</f>
      </c>
      <c r="AW25" s="20">
        <f>IF(AND(ISNUMBER($C25),ISNUMBER('Plan'!$J24),ISNUMBER(AW$6)),IF($C25&gt;0,IF(INT((AW$6+6-'Plan'!$J24)/$C25)&gt;=MAX(1,-INT(-(AW$6-'Plan'!$J24)/$C25)),"●",""),""),"")</f>
      </c>
      <c r="AX25" s="20">
        <f>IF(AND(ISNUMBER($C25),ISNUMBER('Plan'!$J24),ISNUMBER(AX$6)),IF($C25&gt;0,IF(INT((AX$6+6-'Plan'!$J24)/$C25)&gt;=MAX(1,-INT(-(AX$6-'Plan'!$J24)/$C25)),"●",""),""),"")</f>
      </c>
      <c r="AY25" s="20">
        <f>IF(AND(ISNUMBER($C25),ISNUMBER('Plan'!$J24),ISNUMBER(AY$6)),IF($C25&gt;0,IF(INT((AY$6+6-'Plan'!$J24)/$C25)&gt;=MAX(1,-INT(-(AY$6-'Plan'!$J24)/$C25)),"●",""),""),"")</f>
      </c>
      <c r="AZ25" s="20">
        <f>IF(AND(ISNUMBER($C25),ISNUMBER('Plan'!$J24),ISNUMBER(AZ$6)),IF($C25&gt;0,IF(INT((AZ$6+6-'Plan'!$J24)/$C25)&gt;=MAX(1,-INT(-(AZ$6-'Plan'!$J24)/$C25)),"●",""),""),"")</f>
      </c>
      <c r="BA25" s="20">
        <f>IF(AND(ISNUMBER($C25),ISNUMBER('Plan'!$J24),ISNUMBER(BA$6)),IF($C25&gt;0,IF(INT((BA$6+6-'Plan'!$J24)/$C25)&gt;=MAX(1,-INT(-(BA$6-'Plan'!$J24)/$C25)),"●",""),""),"")</f>
      </c>
      <c r="BB25" s="20">
        <f>IF(AND(ISNUMBER($C25),ISNUMBER('Plan'!$J24),ISNUMBER(BB$6)),IF($C25&gt;0,IF(INT((BB$6+6-'Plan'!$J24)/$C25)&gt;=MAX(1,-INT(-(BB$6-'Plan'!$J24)/$C25)),"●",""),""),"")</f>
      </c>
      <c r="BC25" s="20">
        <f>IF(AND(ISNUMBER($C25),ISNUMBER('Plan'!$J24),ISNUMBER(BC$6)),IF($C25&gt;0,IF(INT((BC$6+6-'Plan'!$J24)/$C25)&gt;=MAX(1,-INT(-(BC$6-'Plan'!$J24)/$C25)),"●",""),""),"")</f>
      </c>
      <c r="BD25" s="20">
        <f>IF(AND(ISNUMBER($C25),ISNUMBER('Plan'!$J24),ISNUMBER(BD$6)),IF($C25&gt;0,IF(INT((BD$6+6-'Plan'!$J24)/$C25)&gt;=MAX(1,-INT(-(BD$6-'Plan'!$J24)/$C25)),"●",""),""),"")</f>
      </c>
    </row>
    <row r="26" spans="1:56" x14ac:dyDescent="0.25">
      <c r="A26" s="11">
        <f>IF('Plan'!B25="",IF('Plan'!A25="","",'Plan'!A25),'Plan'!B25)</f>
      </c>
      <c r="B26" s="11">
        <f>IF('Plan'!D25="","",'Plan'!D25)</f>
      </c>
      <c r="C26" s="18">
        <f>IF(ISNUMBER('Plan'!F25),IF('Plan'!G25="meses",'Plan'!F25*365.25/12,IF('Plan'!G25="semanas",'Plan'!F25*7,IF('Plan'!G25="días",'Plan'!F25,""))),"")</f>
      </c>
      <c r="D26" s="19">
        <f>IF(ISNUMBER('Plan'!H25),'Plan'!H25,"")</f>
      </c>
      <c r="E26" s="20">
        <f>IF(AND(ISNUMBER($C26),ISNUMBER('Plan'!$J25),ISNUMBER(E$6)),IF($C26&gt;0,IF(INT((E$6+6-'Plan'!$J25)/$C26)&gt;=MAX(1,-INT(-(E$6-'Plan'!$J25)/$C26)),"●",""),""),"")</f>
      </c>
      <c r="F26" s="20">
        <f>IF(AND(ISNUMBER($C26),ISNUMBER('Plan'!$J25),ISNUMBER(F$6)),IF($C26&gt;0,IF(INT((F$6+6-'Plan'!$J25)/$C26)&gt;=MAX(1,-INT(-(F$6-'Plan'!$J25)/$C26)),"●",""),""),"")</f>
      </c>
      <c r="G26" s="20">
        <f>IF(AND(ISNUMBER($C26),ISNUMBER('Plan'!$J25),ISNUMBER(G$6)),IF($C26&gt;0,IF(INT((G$6+6-'Plan'!$J25)/$C26)&gt;=MAX(1,-INT(-(G$6-'Plan'!$J25)/$C26)),"●",""),""),"")</f>
      </c>
      <c r="H26" s="20">
        <f>IF(AND(ISNUMBER($C26),ISNUMBER('Plan'!$J25),ISNUMBER(H$6)),IF($C26&gt;0,IF(INT((H$6+6-'Plan'!$J25)/$C26)&gt;=MAX(1,-INT(-(H$6-'Plan'!$J25)/$C26)),"●",""),""),"")</f>
      </c>
      <c r="I26" s="20">
        <f>IF(AND(ISNUMBER($C26),ISNUMBER('Plan'!$J25),ISNUMBER(I$6)),IF($C26&gt;0,IF(INT((I$6+6-'Plan'!$J25)/$C26)&gt;=MAX(1,-INT(-(I$6-'Plan'!$J25)/$C26)),"●",""),""),"")</f>
      </c>
      <c r="J26" s="20">
        <f>IF(AND(ISNUMBER($C26),ISNUMBER('Plan'!$J25),ISNUMBER(J$6)),IF($C26&gt;0,IF(INT((J$6+6-'Plan'!$J25)/$C26)&gt;=MAX(1,-INT(-(J$6-'Plan'!$J25)/$C26)),"●",""),""),"")</f>
      </c>
      <c r="K26" s="20">
        <f>IF(AND(ISNUMBER($C26),ISNUMBER('Plan'!$J25),ISNUMBER(K$6)),IF($C26&gt;0,IF(INT((K$6+6-'Plan'!$J25)/$C26)&gt;=MAX(1,-INT(-(K$6-'Plan'!$J25)/$C26)),"●",""),""),"")</f>
      </c>
      <c r="L26" s="20">
        <f>IF(AND(ISNUMBER($C26),ISNUMBER('Plan'!$J25),ISNUMBER(L$6)),IF($C26&gt;0,IF(INT((L$6+6-'Plan'!$J25)/$C26)&gt;=MAX(1,-INT(-(L$6-'Plan'!$J25)/$C26)),"●",""),""),"")</f>
      </c>
      <c r="M26" s="20">
        <f>IF(AND(ISNUMBER($C26),ISNUMBER('Plan'!$J25),ISNUMBER(M$6)),IF($C26&gt;0,IF(INT((M$6+6-'Plan'!$J25)/$C26)&gt;=MAX(1,-INT(-(M$6-'Plan'!$J25)/$C26)),"●",""),""),"")</f>
      </c>
      <c r="N26" s="20">
        <f>IF(AND(ISNUMBER($C26),ISNUMBER('Plan'!$J25),ISNUMBER(N$6)),IF($C26&gt;0,IF(INT((N$6+6-'Plan'!$J25)/$C26)&gt;=MAX(1,-INT(-(N$6-'Plan'!$J25)/$C26)),"●",""),""),"")</f>
      </c>
      <c r="O26" s="20">
        <f>IF(AND(ISNUMBER($C26),ISNUMBER('Plan'!$J25),ISNUMBER(O$6)),IF($C26&gt;0,IF(INT((O$6+6-'Plan'!$J25)/$C26)&gt;=MAX(1,-INT(-(O$6-'Plan'!$J25)/$C26)),"●",""),""),"")</f>
      </c>
      <c r="P26" s="20">
        <f>IF(AND(ISNUMBER($C26),ISNUMBER('Plan'!$J25),ISNUMBER(P$6)),IF($C26&gt;0,IF(INT((P$6+6-'Plan'!$J25)/$C26)&gt;=MAX(1,-INT(-(P$6-'Plan'!$J25)/$C26)),"●",""),""),"")</f>
      </c>
      <c r="Q26" s="20">
        <f>IF(AND(ISNUMBER($C26),ISNUMBER('Plan'!$J25),ISNUMBER(Q$6)),IF($C26&gt;0,IF(INT((Q$6+6-'Plan'!$J25)/$C26)&gt;=MAX(1,-INT(-(Q$6-'Plan'!$J25)/$C26)),"●",""),""),"")</f>
      </c>
      <c r="R26" s="20">
        <f>IF(AND(ISNUMBER($C26),ISNUMBER('Plan'!$J25),ISNUMBER(R$6)),IF($C26&gt;0,IF(INT((R$6+6-'Plan'!$J25)/$C26)&gt;=MAX(1,-INT(-(R$6-'Plan'!$J25)/$C26)),"●",""),""),"")</f>
      </c>
      <c r="S26" s="20">
        <f>IF(AND(ISNUMBER($C26),ISNUMBER('Plan'!$J25),ISNUMBER(S$6)),IF($C26&gt;0,IF(INT((S$6+6-'Plan'!$J25)/$C26)&gt;=MAX(1,-INT(-(S$6-'Plan'!$J25)/$C26)),"●",""),""),"")</f>
      </c>
      <c r="T26" s="20">
        <f>IF(AND(ISNUMBER($C26),ISNUMBER('Plan'!$J25),ISNUMBER(T$6)),IF($C26&gt;0,IF(INT((T$6+6-'Plan'!$J25)/$C26)&gt;=MAX(1,-INT(-(T$6-'Plan'!$J25)/$C26)),"●",""),""),"")</f>
      </c>
      <c r="U26" s="20">
        <f>IF(AND(ISNUMBER($C26),ISNUMBER('Plan'!$J25),ISNUMBER(U$6)),IF($C26&gt;0,IF(INT((U$6+6-'Plan'!$J25)/$C26)&gt;=MAX(1,-INT(-(U$6-'Plan'!$J25)/$C26)),"●",""),""),"")</f>
      </c>
      <c r="V26" s="20">
        <f>IF(AND(ISNUMBER($C26),ISNUMBER('Plan'!$J25),ISNUMBER(V$6)),IF($C26&gt;0,IF(INT((V$6+6-'Plan'!$J25)/$C26)&gt;=MAX(1,-INT(-(V$6-'Plan'!$J25)/$C26)),"●",""),""),"")</f>
      </c>
      <c r="W26" s="20">
        <f>IF(AND(ISNUMBER($C26),ISNUMBER('Plan'!$J25),ISNUMBER(W$6)),IF($C26&gt;0,IF(INT((W$6+6-'Plan'!$J25)/$C26)&gt;=MAX(1,-INT(-(W$6-'Plan'!$J25)/$C26)),"●",""),""),"")</f>
      </c>
      <c r="X26" s="20">
        <f>IF(AND(ISNUMBER($C26),ISNUMBER('Plan'!$J25),ISNUMBER(X$6)),IF($C26&gt;0,IF(INT((X$6+6-'Plan'!$J25)/$C26)&gt;=MAX(1,-INT(-(X$6-'Plan'!$J25)/$C26)),"●",""),""),"")</f>
      </c>
      <c r="Y26" s="20">
        <f>IF(AND(ISNUMBER($C26),ISNUMBER('Plan'!$J25),ISNUMBER(Y$6)),IF($C26&gt;0,IF(INT((Y$6+6-'Plan'!$J25)/$C26)&gt;=MAX(1,-INT(-(Y$6-'Plan'!$J25)/$C26)),"●",""),""),"")</f>
      </c>
      <c r="Z26" s="20">
        <f>IF(AND(ISNUMBER($C26),ISNUMBER('Plan'!$J25),ISNUMBER(Z$6)),IF($C26&gt;0,IF(INT((Z$6+6-'Plan'!$J25)/$C26)&gt;=MAX(1,-INT(-(Z$6-'Plan'!$J25)/$C26)),"●",""),""),"")</f>
      </c>
      <c r="AA26" s="20">
        <f>IF(AND(ISNUMBER($C26),ISNUMBER('Plan'!$J25),ISNUMBER(AA$6)),IF($C26&gt;0,IF(INT((AA$6+6-'Plan'!$J25)/$C26)&gt;=MAX(1,-INT(-(AA$6-'Plan'!$J25)/$C26)),"●",""),""),"")</f>
      </c>
      <c r="AB26" s="20">
        <f>IF(AND(ISNUMBER($C26),ISNUMBER('Plan'!$J25),ISNUMBER(AB$6)),IF($C26&gt;0,IF(INT((AB$6+6-'Plan'!$J25)/$C26)&gt;=MAX(1,-INT(-(AB$6-'Plan'!$J25)/$C26)),"●",""),""),"")</f>
      </c>
      <c r="AC26" s="20">
        <f>IF(AND(ISNUMBER($C26),ISNUMBER('Plan'!$J25),ISNUMBER(AC$6)),IF($C26&gt;0,IF(INT((AC$6+6-'Plan'!$J25)/$C26)&gt;=MAX(1,-INT(-(AC$6-'Plan'!$J25)/$C26)),"●",""),""),"")</f>
      </c>
      <c r="AD26" s="20">
        <f>IF(AND(ISNUMBER($C26),ISNUMBER('Plan'!$J25),ISNUMBER(AD$6)),IF($C26&gt;0,IF(INT((AD$6+6-'Plan'!$J25)/$C26)&gt;=MAX(1,-INT(-(AD$6-'Plan'!$J25)/$C26)),"●",""),""),"")</f>
      </c>
      <c r="AE26" s="20">
        <f>IF(AND(ISNUMBER($C26),ISNUMBER('Plan'!$J25),ISNUMBER(AE$6)),IF($C26&gt;0,IF(INT((AE$6+6-'Plan'!$J25)/$C26)&gt;=MAX(1,-INT(-(AE$6-'Plan'!$J25)/$C26)),"●",""),""),"")</f>
      </c>
      <c r="AF26" s="20">
        <f>IF(AND(ISNUMBER($C26),ISNUMBER('Plan'!$J25),ISNUMBER(AF$6)),IF($C26&gt;0,IF(INT((AF$6+6-'Plan'!$J25)/$C26)&gt;=MAX(1,-INT(-(AF$6-'Plan'!$J25)/$C26)),"●",""),""),"")</f>
      </c>
      <c r="AG26" s="20">
        <f>IF(AND(ISNUMBER($C26),ISNUMBER('Plan'!$J25),ISNUMBER(AG$6)),IF($C26&gt;0,IF(INT((AG$6+6-'Plan'!$J25)/$C26)&gt;=MAX(1,-INT(-(AG$6-'Plan'!$J25)/$C26)),"●",""),""),"")</f>
      </c>
      <c r="AH26" s="20">
        <f>IF(AND(ISNUMBER($C26),ISNUMBER('Plan'!$J25),ISNUMBER(AH$6)),IF($C26&gt;0,IF(INT((AH$6+6-'Plan'!$J25)/$C26)&gt;=MAX(1,-INT(-(AH$6-'Plan'!$J25)/$C26)),"●",""),""),"")</f>
      </c>
      <c r="AI26" s="20">
        <f>IF(AND(ISNUMBER($C26),ISNUMBER('Plan'!$J25),ISNUMBER(AI$6)),IF($C26&gt;0,IF(INT((AI$6+6-'Plan'!$J25)/$C26)&gt;=MAX(1,-INT(-(AI$6-'Plan'!$J25)/$C26)),"●",""),""),"")</f>
      </c>
      <c r="AJ26" s="20">
        <f>IF(AND(ISNUMBER($C26),ISNUMBER('Plan'!$J25),ISNUMBER(AJ$6)),IF($C26&gt;0,IF(INT((AJ$6+6-'Plan'!$J25)/$C26)&gt;=MAX(1,-INT(-(AJ$6-'Plan'!$J25)/$C26)),"●",""),""),"")</f>
      </c>
      <c r="AK26" s="20">
        <f>IF(AND(ISNUMBER($C26),ISNUMBER('Plan'!$J25),ISNUMBER(AK$6)),IF($C26&gt;0,IF(INT((AK$6+6-'Plan'!$J25)/$C26)&gt;=MAX(1,-INT(-(AK$6-'Plan'!$J25)/$C26)),"●",""),""),"")</f>
      </c>
      <c r="AL26" s="20">
        <f>IF(AND(ISNUMBER($C26),ISNUMBER('Plan'!$J25),ISNUMBER(AL$6)),IF($C26&gt;0,IF(INT((AL$6+6-'Plan'!$J25)/$C26)&gt;=MAX(1,-INT(-(AL$6-'Plan'!$J25)/$C26)),"●",""),""),"")</f>
      </c>
      <c r="AM26" s="20">
        <f>IF(AND(ISNUMBER($C26),ISNUMBER('Plan'!$J25),ISNUMBER(AM$6)),IF($C26&gt;0,IF(INT((AM$6+6-'Plan'!$J25)/$C26)&gt;=MAX(1,-INT(-(AM$6-'Plan'!$J25)/$C26)),"●",""),""),"")</f>
      </c>
      <c r="AN26" s="20">
        <f>IF(AND(ISNUMBER($C26),ISNUMBER('Plan'!$J25),ISNUMBER(AN$6)),IF($C26&gt;0,IF(INT((AN$6+6-'Plan'!$J25)/$C26)&gt;=MAX(1,-INT(-(AN$6-'Plan'!$J25)/$C26)),"●",""),""),"")</f>
      </c>
      <c r="AO26" s="20">
        <f>IF(AND(ISNUMBER($C26),ISNUMBER('Plan'!$J25),ISNUMBER(AO$6)),IF($C26&gt;0,IF(INT((AO$6+6-'Plan'!$J25)/$C26)&gt;=MAX(1,-INT(-(AO$6-'Plan'!$J25)/$C26)),"●",""),""),"")</f>
      </c>
      <c r="AP26" s="20">
        <f>IF(AND(ISNUMBER($C26),ISNUMBER('Plan'!$J25),ISNUMBER(AP$6)),IF($C26&gt;0,IF(INT((AP$6+6-'Plan'!$J25)/$C26)&gt;=MAX(1,-INT(-(AP$6-'Plan'!$J25)/$C26)),"●",""),""),"")</f>
      </c>
      <c r="AQ26" s="20">
        <f>IF(AND(ISNUMBER($C26),ISNUMBER('Plan'!$J25),ISNUMBER(AQ$6)),IF($C26&gt;0,IF(INT((AQ$6+6-'Plan'!$J25)/$C26)&gt;=MAX(1,-INT(-(AQ$6-'Plan'!$J25)/$C26)),"●",""),""),"")</f>
      </c>
      <c r="AR26" s="20">
        <f>IF(AND(ISNUMBER($C26),ISNUMBER('Plan'!$J25),ISNUMBER(AR$6)),IF($C26&gt;0,IF(INT((AR$6+6-'Plan'!$J25)/$C26)&gt;=MAX(1,-INT(-(AR$6-'Plan'!$J25)/$C26)),"●",""),""),"")</f>
      </c>
      <c r="AS26" s="20">
        <f>IF(AND(ISNUMBER($C26),ISNUMBER('Plan'!$J25),ISNUMBER(AS$6)),IF($C26&gt;0,IF(INT((AS$6+6-'Plan'!$J25)/$C26)&gt;=MAX(1,-INT(-(AS$6-'Plan'!$J25)/$C26)),"●",""),""),"")</f>
      </c>
      <c r="AT26" s="20">
        <f>IF(AND(ISNUMBER($C26),ISNUMBER('Plan'!$J25),ISNUMBER(AT$6)),IF($C26&gt;0,IF(INT((AT$6+6-'Plan'!$J25)/$C26)&gt;=MAX(1,-INT(-(AT$6-'Plan'!$J25)/$C26)),"●",""),""),"")</f>
      </c>
      <c r="AU26" s="20">
        <f>IF(AND(ISNUMBER($C26),ISNUMBER('Plan'!$J25),ISNUMBER(AU$6)),IF($C26&gt;0,IF(INT((AU$6+6-'Plan'!$J25)/$C26)&gt;=MAX(1,-INT(-(AU$6-'Plan'!$J25)/$C26)),"●",""),""),"")</f>
      </c>
      <c r="AV26" s="20">
        <f>IF(AND(ISNUMBER($C26),ISNUMBER('Plan'!$J25),ISNUMBER(AV$6)),IF($C26&gt;0,IF(INT((AV$6+6-'Plan'!$J25)/$C26)&gt;=MAX(1,-INT(-(AV$6-'Plan'!$J25)/$C26)),"●",""),""),"")</f>
      </c>
      <c r="AW26" s="20">
        <f>IF(AND(ISNUMBER($C26),ISNUMBER('Plan'!$J25),ISNUMBER(AW$6)),IF($C26&gt;0,IF(INT((AW$6+6-'Plan'!$J25)/$C26)&gt;=MAX(1,-INT(-(AW$6-'Plan'!$J25)/$C26)),"●",""),""),"")</f>
      </c>
      <c r="AX26" s="20">
        <f>IF(AND(ISNUMBER($C26),ISNUMBER('Plan'!$J25),ISNUMBER(AX$6)),IF($C26&gt;0,IF(INT((AX$6+6-'Plan'!$J25)/$C26)&gt;=MAX(1,-INT(-(AX$6-'Plan'!$J25)/$C26)),"●",""),""),"")</f>
      </c>
      <c r="AY26" s="20">
        <f>IF(AND(ISNUMBER($C26),ISNUMBER('Plan'!$J25),ISNUMBER(AY$6)),IF($C26&gt;0,IF(INT((AY$6+6-'Plan'!$J25)/$C26)&gt;=MAX(1,-INT(-(AY$6-'Plan'!$J25)/$C26)),"●",""),""),"")</f>
      </c>
      <c r="AZ26" s="20">
        <f>IF(AND(ISNUMBER($C26),ISNUMBER('Plan'!$J25),ISNUMBER(AZ$6)),IF($C26&gt;0,IF(INT((AZ$6+6-'Plan'!$J25)/$C26)&gt;=MAX(1,-INT(-(AZ$6-'Plan'!$J25)/$C26)),"●",""),""),"")</f>
      </c>
      <c r="BA26" s="20">
        <f>IF(AND(ISNUMBER($C26),ISNUMBER('Plan'!$J25),ISNUMBER(BA$6)),IF($C26&gt;0,IF(INT((BA$6+6-'Plan'!$J25)/$C26)&gt;=MAX(1,-INT(-(BA$6-'Plan'!$J25)/$C26)),"●",""),""),"")</f>
      </c>
      <c r="BB26" s="20">
        <f>IF(AND(ISNUMBER($C26),ISNUMBER('Plan'!$J25),ISNUMBER(BB$6)),IF($C26&gt;0,IF(INT((BB$6+6-'Plan'!$J25)/$C26)&gt;=MAX(1,-INT(-(BB$6-'Plan'!$J25)/$C26)),"●",""),""),"")</f>
      </c>
      <c r="BC26" s="20">
        <f>IF(AND(ISNUMBER($C26),ISNUMBER('Plan'!$J25),ISNUMBER(BC$6)),IF($C26&gt;0,IF(INT((BC$6+6-'Plan'!$J25)/$C26)&gt;=MAX(1,-INT(-(BC$6-'Plan'!$J25)/$C26)),"●",""),""),"")</f>
      </c>
      <c r="BD26" s="20">
        <f>IF(AND(ISNUMBER($C26),ISNUMBER('Plan'!$J25),ISNUMBER(BD$6)),IF($C26&gt;0,IF(INT((BD$6+6-'Plan'!$J25)/$C26)&gt;=MAX(1,-INT(-(BD$6-'Plan'!$J25)/$C26)),"●",""),""),"")</f>
      </c>
    </row>
    <row r="27" spans="1:56" x14ac:dyDescent="0.25">
      <c r="A27" s="11">
        <f>IF('Plan'!B26="",IF('Plan'!A26="","",'Plan'!A26),'Plan'!B26)</f>
      </c>
      <c r="B27" s="11">
        <f>IF('Plan'!D26="","",'Plan'!D26)</f>
      </c>
      <c r="C27" s="18">
        <f>IF(ISNUMBER('Plan'!F26),IF('Plan'!G26="meses",'Plan'!F26*365.25/12,IF('Plan'!G26="semanas",'Plan'!F26*7,IF('Plan'!G26="días",'Plan'!F26,""))),"")</f>
      </c>
      <c r="D27" s="19">
        <f>IF(ISNUMBER('Plan'!H26),'Plan'!H26,"")</f>
      </c>
      <c r="E27" s="20">
        <f>IF(AND(ISNUMBER($C27),ISNUMBER('Plan'!$J26),ISNUMBER(E$6)),IF($C27&gt;0,IF(INT((E$6+6-'Plan'!$J26)/$C27)&gt;=MAX(1,-INT(-(E$6-'Plan'!$J26)/$C27)),"●",""),""),"")</f>
      </c>
      <c r="F27" s="20">
        <f>IF(AND(ISNUMBER($C27),ISNUMBER('Plan'!$J26),ISNUMBER(F$6)),IF($C27&gt;0,IF(INT((F$6+6-'Plan'!$J26)/$C27)&gt;=MAX(1,-INT(-(F$6-'Plan'!$J26)/$C27)),"●",""),""),"")</f>
      </c>
      <c r="G27" s="20">
        <f>IF(AND(ISNUMBER($C27),ISNUMBER('Plan'!$J26),ISNUMBER(G$6)),IF($C27&gt;0,IF(INT((G$6+6-'Plan'!$J26)/$C27)&gt;=MAX(1,-INT(-(G$6-'Plan'!$J26)/$C27)),"●",""),""),"")</f>
      </c>
      <c r="H27" s="20">
        <f>IF(AND(ISNUMBER($C27),ISNUMBER('Plan'!$J26),ISNUMBER(H$6)),IF($C27&gt;0,IF(INT((H$6+6-'Plan'!$J26)/$C27)&gt;=MAX(1,-INT(-(H$6-'Plan'!$J26)/$C27)),"●",""),""),"")</f>
      </c>
      <c r="I27" s="20">
        <f>IF(AND(ISNUMBER($C27),ISNUMBER('Plan'!$J26),ISNUMBER(I$6)),IF($C27&gt;0,IF(INT((I$6+6-'Plan'!$J26)/$C27)&gt;=MAX(1,-INT(-(I$6-'Plan'!$J26)/$C27)),"●",""),""),"")</f>
      </c>
      <c r="J27" s="20">
        <f>IF(AND(ISNUMBER($C27),ISNUMBER('Plan'!$J26),ISNUMBER(J$6)),IF($C27&gt;0,IF(INT((J$6+6-'Plan'!$J26)/$C27)&gt;=MAX(1,-INT(-(J$6-'Plan'!$J26)/$C27)),"●",""),""),"")</f>
      </c>
      <c r="K27" s="20">
        <f>IF(AND(ISNUMBER($C27),ISNUMBER('Plan'!$J26),ISNUMBER(K$6)),IF($C27&gt;0,IF(INT((K$6+6-'Plan'!$J26)/$C27)&gt;=MAX(1,-INT(-(K$6-'Plan'!$J26)/$C27)),"●",""),""),"")</f>
      </c>
      <c r="L27" s="20">
        <f>IF(AND(ISNUMBER($C27),ISNUMBER('Plan'!$J26),ISNUMBER(L$6)),IF($C27&gt;0,IF(INT((L$6+6-'Plan'!$J26)/$C27)&gt;=MAX(1,-INT(-(L$6-'Plan'!$J26)/$C27)),"●",""),""),"")</f>
      </c>
      <c r="M27" s="20">
        <f>IF(AND(ISNUMBER($C27),ISNUMBER('Plan'!$J26),ISNUMBER(M$6)),IF($C27&gt;0,IF(INT((M$6+6-'Plan'!$J26)/$C27)&gt;=MAX(1,-INT(-(M$6-'Plan'!$J26)/$C27)),"●",""),""),"")</f>
      </c>
      <c r="N27" s="20">
        <f>IF(AND(ISNUMBER($C27),ISNUMBER('Plan'!$J26),ISNUMBER(N$6)),IF($C27&gt;0,IF(INT((N$6+6-'Plan'!$J26)/$C27)&gt;=MAX(1,-INT(-(N$6-'Plan'!$J26)/$C27)),"●",""),""),"")</f>
      </c>
      <c r="O27" s="20">
        <f>IF(AND(ISNUMBER($C27),ISNUMBER('Plan'!$J26),ISNUMBER(O$6)),IF($C27&gt;0,IF(INT((O$6+6-'Plan'!$J26)/$C27)&gt;=MAX(1,-INT(-(O$6-'Plan'!$J26)/$C27)),"●",""),""),"")</f>
      </c>
      <c r="P27" s="20">
        <f>IF(AND(ISNUMBER($C27),ISNUMBER('Plan'!$J26),ISNUMBER(P$6)),IF($C27&gt;0,IF(INT((P$6+6-'Plan'!$J26)/$C27)&gt;=MAX(1,-INT(-(P$6-'Plan'!$J26)/$C27)),"●",""),""),"")</f>
      </c>
      <c r="Q27" s="20">
        <f>IF(AND(ISNUMBER($C27),ISNUMBER('Plan'!$J26),ISNUMBER(Q$6)),IF($C27&gt;0,IF(INT((Q$6+6-'Plan'!$J26)/$C27)&gt;=MAX(1,-INT(-(Q$6-'Plan'!$J26)/$C27)),"●",""),""),"")</f>
      </c>
      <c r="R27" s="20">
        <f>IF(AND(ISNUMBER($C27),ISNUMBER('Plan'!$J26),ISNUMBER(R$6)),IF($C27&gt;0,IF(INT((R$6+6-'Plan'!$J26)/$C27)&gt;=MAX(1,-INT(-(R$6-'Plan'!$J26)/$C27)),"●",""),""),"")</f>
      </c>
      <c r="S27" s="20">
        <f>IF(AND(ISNUMBER($C27),ISNUMBER('Plan'!$J26),ISNUMBER(S$6)),IF($C27&gt;0,IF(INT((S$6+6-'Plan'!$J26)/$C27)&gt;=MAX(1,-INT(-(S$6-'Plan'!$J26)/$C27)),"●",""),""),"")</f>
      </c>
      <c r="T27" s="20">
        <f>IF(AND(ISNUMBER($C27),ISNUMBER('Plan'!$J26),ISNUMBER(T$6)),IF($C27&gt;0,IF(INT((T$6+6-'Plan'!$J26)/$C27)&gt;=MAX(1,-INT(-(T$6-'Plan'!$J26)/$C27)),"●",""),""),"")</f>
      </c>
      <c r="U27" s="20">
        <f>IF(AND(ISNUMBER($C27),ISNUMBER('Plan'!$J26),ISNUMBER(U$6)),IF($C27&gt;0,IF(INT((U$6+6-'Plan'!$J26)/$C27)&gt;=MAX(1,-INT(-(U$6-'Plan'!$J26)/$C27)),"●",""),""),"")</f>
      </c>
      <c r="V27" s="20">
        <f>IF(AND(ISNUMBER($C27),ISNUMBER('Plan'!$J26),ISNUMBER(V$6)),IF($C27&gt;0,IF(INT((V$6+6-'Plan'!$J26)/$C27)&gt;=MAX(1,-INT(-(V$6-'Plan'!$J26)/$C27)),"●",""),""),"")</f>
      </c>
      <c r="W27" s="20">
        <f>IF(AND(ISNUMBER($C27),ISNUMBER('Plan'!$J26),ISNUMBER(W$6)),IF($C27&gt;0,IF(INT((W$6+6-'Plan'!$J26)/$C27)&gt;=MAX(1,-INT(-(W$6-'Plan'!$J26)/$C27)),"●",""),""),"")</f>
      </c>
      <c r="X27" s="20">
        <f>IF(AND(ISNUMBER($C27),ISNUMBER('Plan'!$J26),ISNUMBER(X$6)),IF($C27&gt;0,IF(INT((X$6+6-'Plan'!$J26)/$C27)&gt;=MAX(1,-INT(-(X$6-'Plan'!$J26)/$C27)),"●",""),""),"")</f>
      </c>
      <c r="Y27" s="20">
        <f>IF(AND(ISNUMBER($C27),ISNUMBER('Plan'!$J26),ISNUMBER(Y$6)),IF($C27&gt;0,IF(INT((Y$6+6-'Plan'!$J26)/$C27)&gt;=MAX(1,-INT(-(Y$6-'Plan'!$J26)/$C27)),"●",""),""),"")</f>
      </c>
      <c r="Z27" s="20">
        <f>IF(AND(ISNUMBER($C27),ISNUMBER('Plan'!$J26),ISNUMBER(Z$6)),IF($C27&gt;0,IF(INT((Z$6+6-'Plan'!$J26)/$C27)&gt;=MAX(1,-INT(-(Z$6-'Plan'!$J26)/$C27)),"●",""),""),"")</f>
      </c>
      <c r="AA27" s="20">
        <f>IF(AND(ISNUMBER($C27),ISNUMBER('Plan'!$J26),ISNUMBER(AA$6)),IF($C27&gt;0,IF(INT((AA$6+6-'Plan'!$J26)/$C27)&gt;=MAX(1,-INT(-(AA$6-'Plan'!$J26)/$C27)),"●",""),""),"")</f>
      </c>
      <c r="AB27" s="20">
        <f>IF(AND(ISNUMBER($C27),ISNUMBER('Plan'!$J26),ISNUMBER(AB$6)),IF($C27&gt;0,IF(INT((AB$6+6-'Plan'!$J26)/$C27)&gt;=MAX(1,-INT(-(AB$6-'Plan'!$J26)/$C27)),"●",""),""),"")</f>
      </c>
      <c r="AC27" s="20">
        <f>IF(AND(ISNUMBER($C27),ISNUMBER('Plan'!$J26),ISNUMBER(AC$6)),IF($C27&gt;0,IF(INT((AC$6+6-'Plan'!$J26)/$C27)&gt;=MAX(1,-INT(-(AC$6-'Plan'!$J26)/$C27)),"●",""),""),"")</f>
      </c>
      <c r="AD27" s="20">
        <f>IF(AND(ISNUMBER($C27),ISNUMBER('Plan'!$J26),ISNUMBER(AD$6)),IF($C27&gt;0,IF(INT((AD$6+6-'Plan'!$J26)/$C27)&gt;=MAX(1,-INT(-(AD$6-'Plan'!$J26)/$C27)),"●",""),""),"")</f>
      </c>
      <c r="AE27" s="20">
        <f>IF(AND(ISNUMBER($C27),ISNUMBER('Plan'!$J26),ISNUMBER(AE$6)),IF($C27&gt;0,IF(INT((AE$6+6-'Plan'!$J26)/$C27)&gt;=MAX(1,-INT(-(AE$6-'Plan'!$J26)/$C27)),"●",""),""),"")</f>
      </c>
      <c r="AF27" s="20">
        <f>IF(AND(ISNUMBER($C27),ISNUMBER('Plan'!$J26),ISNUMBER(AF$6)),IF($C27&gt;0,IF(INT((AF$6+6-'Plan'!$J26)/$C27)&gt;=MAX(1,-INT(-(AF$6-'Plan'!$J26)/$C27)),"●",""),""),"")</f>
      </c>
      <c r="AG27" s="20">
        <f>IF(AND(ISNUMBER($C27),ISNUMBER('Plan'!$J26),ISNUMBER(AG$6)),IF($C27&gt;0,IF(INT((AG$6+6-'Plan'!$J26)/$C27)&gt;=MAX(1,-INT(-(AG$6-'Plan'!$J26)/$C27)),"●",""),""),"")</f>
      </c>
      <c r="AH27" s="20">
        <f>IF(AND(ISNUMBER($C27),ISNUMBER('Plan'!$J26),ISNUMBER(AH$6)),IF($C27&gt;0,IF(INT((AH$6+6-'Plan'!$J26)/$C27)&gt;=MAX(1,-INT(-(AH$6-'Plan'!$J26)/$C27)),"●",""),""),"")</f>
      </c>
      <c r="AI27" s="20">
        <f>IF(AND(ISNUMBER($C27),ISNUMBER('Plan'!$J26),ISNUMBER(AI$6)),IF($C27&gt;0,IF(INT((AI$6+6-'Plan'!$J26)/$C27)&gt;=MAX(1,-INT(-(AI$6-'Plan'!$J26)/$C27)),"●",""),""),"")</f>
      </c>
      <c r="AJ27" s="20">
        <f>IF(AND(ISNUMBER($C27),ISNUMBER('Plan'!$J26),ISNUMBER(AJ$6)),IF($C27&gt;0,IF(INT((AJ$6+6-'Plan'!$J26)/$C27)&gt;=MAX(1,-INT(-(AJ$6-'Plan'!$J26)/$C27)),"●",""),""),"")</f>
      </c>
      <c r="AK27" s="20">
        <f>IF(AND(ISNUMBER($C27),ISNUMBER('Plan'!$J26),ISNUMBER(AK$6)),IF($C27&gt;0,IF(INT((AK$6+6-'Plan'!$J26)/$C27)&gt;=MAX(1,-INT(-(AK$6-'Plan'!$J26)/$C27)),"●",""),""),"")</f>
      </c>
      <c r="AL27" s="20">
        <f>IF(AND(ISNUMBER($C27),ISNUMBER('Plan'!$J26),ISNUMBER(AL$6)),IF($C27&gt;0,IF(INT((AL$6+6-'Plan'!$J26)/$C27)&gt;=MAX(1,-INT(-(AL$6-'Plan'!$J26)/$C27)),"●",""),""),"")</f>
      </c>
      <c r="AM27" s="20">
        <f>IF(AND(ISNUMBER($C27),ISNUMBER('Plan'!$J26),ISNUMBER(AM$6)),IF($C27&gt;0,IF(INT((AM$6+6-'Plan'!$J26)/$C27)&gt;=MAX(1,-INT(-(AM$6-'Plan'!$J26)/$C27)),"●",""),""),"")</f>
      </c>
      <c r="AN27" s="20">
        <f>IF(AND(ISNUMBER($C27),ISNUMBER('Plan'!$J26),ISNUMBER(AN$6)),IF($C27&gt;0,IF(INT((AN$6+6-'Plan'!$J26)/$C27)&gt;=MAX(1,-INT(-(AN$6-'Plan'!$J26)/$C27)),"●",""),""),"")</f>
      </c>
      <c r="AO27" s="20">
        <f>IF(AND(ISNUMBER($C27),ISNUMBER('Plan'!$J26),ISNUMBER(AO$6)),IF($C27&gt;0,IF(INT((AO$6+6-'Plan'!$J26)/$C27)&gt;=MAX(1,-INT(-(AO$6-'Plan'!$J26)/$C27)),"●",""),""),"")</f>
      </c>
      <c r="AP27" s="20">
        <f>IF(AND(ISNUMBER($C27),ISNUMBER('Plan'!$J26),ISNUMBER(AP$6)),IF($C27&gt;0,IF(INT((AP$6+6-'Plan'!$J26)/$C27)&gt;=MAX(1,-INT(-(AP$6-'Plan'!$J26)/$C27)),"●",""),""),"")</f>
      </c>
      <c r="AQ27" s="20">
        <f>IF(AND(ISNUMBER($C27),ISNUMBER('Plan'!$J26),ISNUMBER(AQ$6)),IF($C27&gt;0,IF(INT((AQ$6+6-'Plan'!$J26)/$C27)&gt;=MAX(1,-INT(-(AQ$6-'Plan'!$J26)/$C27)),"●",""),""),"")</f>
      </c>
      <c r="AR27" s="20">
        <f>IF(AND(ISNUMBER($C27),ISNUMBER('Plan'!$J26),ISNUMBER(AR$6)),IF($C27&gt;0,IF(INT((AR$6+6-'Plan'!$J26)/$C27)&gt;=MAX(1,-INT(-(AR$6-'Plan'!$J26)/$C27)),"●",""),""),"")</f>
      </c>
      <c r="AS27" s="20">
        <f>IF(AND(ISNUMBER($C27),ISNUMBER('Plan'!$J26),ISNUMBER(AS$6)),IF($C27&gt;0,IF(INT((AS$6+6-'Plan'!$J26)/$C27)&gt;=MAX(1,-INT(-(AS$6-'Plan'!$J26)/$C27)),"●",""),""),"")</f>
      </c>
      <c r="AT27" s="20">
        <f>IF(AND(ISNUMBER($C27),ISNUMBER('Plan'!$J26),ISNUMBER(AT$6)),IF($C27&gt;0,IF(INT((AT$6+6-'Plan'!$J26)/$C27)&gt;=MAX(1,-INT(-(AT$6-'Plan'!$J26)/$C27)),"●",""),""),"")</f>
      </c>
      <c r="AU27" s="20">
        <f>IF(AND(ISNUMBER($C27),ISNUMBER('Plan'!$J26),ISNUMBER(AU$6)),IF($C27&gt;0,IF(INT((AU$6+6-'Plan'!$J26)/$C27)&gt;=MAX(1,-INT(-(AU$6-'Plan'!$J26)/$C27)),"●",""),""),"")</f>
      </c>
      <c r="AV27" s="20">
        <f>IF(AND(ISNUMBER($C27),ISNUMBER('Plan'!$J26),ISNUMBER(AV$6)),IF($C27&gt;0,IF(INT((AV$6+6-'Plan'!$J26)/$C27)&gt;=MAX(1,-INT(-(AV$6-'Plan'!$J26)/$C27)),"●",""),""),"")</f>
      </c>
      <c r="AW27" s="20">
        <f>IF(AND(ISNUMBER($C27),ISNUMBER('Plan'!$J26),ISNUMBER(AW$6)),IF($C27&gt;0,IF(INT((AW$6+6-'Plan'!$J26)/$C27)&gt;=MAX(1,-INT(-(AW$6-'Plan'!$J26)/$C27)),"●",""),""),"")</f>
      </c>
      <c r="AX27" s="20">
        <f>IF(AND(ISNUMBER($C27),ISNUMBER('Plan'!$J26),ISNUMBER(AX$6)),IF($C27&gt;0,IF(INT((AX$6+6-'Plan'!$J26)/$C27)&gt;=MAX(1,-INT(-(AX$6-'Plan'!$J26)/$C27)),"●",""),""),"")</f>
      </c>
      <c r="AY27" s="20">
        <f>IF(AND(ISNUMBER($C27),ISNUMBER('Plan'!$J26),ISNUMBER(AY$6)),IF($C27&gt;0,IF(INT((AY$6+6-'Plan'!$J26)/$C27)&gt;=MAX(1,-INT(-(AY$6-'Plan'!$J26)/$C27)),"●",""),""),"")</f>
      </c>
      <c r="AZ27" s="20">
        <f>IF(AND(ISNUMBER($C27),ISNUMBER('Plan'!$J26),ISNUMBER(AZ$6)),IF($C27&gt;0,IF(INT((AZ$6+6-'Plan'!$J26)/$C27)&gt;=MAX(1,-INT(-(AZ$6-'Plan'!$J26)/$C27)),"●",""),""),"")</f>
      </c>
      <c r="BA27" s="20">
        <f>IF(AND(ISNUMBER($C27),ISNUMBER('Plan'!$J26),ISNUMBER(BA$6)),IF($C27&gt;0,IF(INT((BA$6+6-'Plan'!$J26)/$C27)&gt;=MAX(1,-INT(-(BA$6-'Plan'!$J26)/$C27)),"●",""),""),"")</f>
      </c>
      <c r="BB27" s="20">
        <f>IF(AND(ISNUMBER($C27),ISNUMBER('Plan'!$J26),ISNUMBER(BB$6)),IF($C27&gt;0,IF(INT((BB$6+6-'Plan'!$J26)/$C27)&gt;=MAX(1,-INT(-(BB$6-'Plan'!$J26)/$C27)),"●",""),""),"")</f>
      </c>
      <c r="BC27" s="20">
        <f>IF(AND(ISNUMBER($C27),ISNUMBER('Plan'!$J26),ISNUMBER(BC$6)),IF($C27&gt;0,IF(INT((BC$6+6-'Plan'!$J26)/$C27)&gt;=MAX(1,-INT(-(BC$6-'Plan'!$J26)/$C27)),"●",""),""),"")</f>
      </c>
      <c r="BD27" s="20">
        <f>IF(AND(ISNUMBER($C27),ISNUMBER('Plan'!$J26),ISNUMBER(BD$6)),IF($C27&gt;0,IF(INT((BD$6+6-'Plan'!$J26)/$C27)&gt;=MAX(1,-INT(-(BD$6-'Plan'!$J26)/$C27)),"●",""),""),"")</f>
      </c>
    </row>
    <row r="28" spans="1:56" x14ac:dyDescent="0.25">
      <c r="A28" s="11">
        <f>IF('Plan'!B27="",IF('Plan'!A27="","",'Plan'!A27),'Plan'!B27)</f>
      </c>
      <c r="B28" s="11">
        <f>IF('Plan'!D27="","",'Plan'!D27)</f>
      </c>
      <c r="C28" s="18">
        <f>IF(ISNUMBER('Plan'!F27),IF('Plan'!G27="meses",'Plan'!F27*365.25/12,IF('Plan'!G27="semanas",'Plan'!F27*7,IF('Plan'!G27="días",'Plan'!F27,""))),"")</f>
      </c>
      <c r="D28" s="19">
        <f>IF(ISNUMBER('Plan'!H27),'Plan'!H27,"")</f>
      </c>
      <c r="E28" s="20">
        <f>IF(AND(ISNUMBER($C28),ISNUMBER('Plan'!$J27),ISNUMBER(E$6)),IF($C28&gt;0,IF(INT((E$6+6-'Plan'!$J27)/$C28)&gt;=MAX(1,-INT(-(E$6-'Plan'!$J27)/$C28)),"●",""),""),"")</f>
      </c>
      <c r="F28" s="20">
        <f>IF(AND(ISNUMBER($C28),ISNUMBER('Plan'!$J27),ISNUMBER(F$6)),IF($C28&gt;0,IF(INT((F$6+6-'Plan'!$J27)/$C28)&gt;=MAX(1,-INT(-(F$6-'Plan'!$J27)/$C28)),"●",""),""),"")</f>
      </c>
      <c r="G28" s="20">
        <f>IF(AND(ISNUMBER($C28),ISNUMBER('Plan'!$J27),ISNUMBER(G$6)),IF($C28&gt;0,IF(INT((G$6+6-'Plan'!$J27)/$C28)&gt;=MAX(1,-INT(-(G$6-'Plan'!$J27)/$C28)),"●",""),""),"")</f>
      </c>
      <c r="H28" s="20">
        <f>IF(AND(ISNUMBER($C28),ISNUMBER('Plan'!$J27),ISNUMBER(H$6)),IF($C28&gt;0,IF(INT((H$6+6-'Plan'!$J27)/$C28)&gt;=MAX(1,-INT(-(H$6-'Plan'!$J27)/$C28)),"●",""),""),"")</f>
      </c>
      <c r="I28" s="20">
        <f>IF(AND(ISNUMBER($C28),ISNUMBER('Plan'!$J27),ISNUMBER(I$6)),IF($C28&gt;0,IF(INT((I$6+6-'Plan'!$J27)/$C28)&gt;=MAX(1,-INT(-(I$6-'Plan'!$J27)/$C28)),"●",""),""),"")</f>
      </c>
      <c r="J28" s="20">
        <f>IF(AND(ISNUMBER($C28),ISNUMBER('Plan'!$J27),ISNUMBER(J$6)),IF($C28&gt;0,IF(INT((J$6+6-'Plan'!$J27)/$C28)&gt;=MAX(1,-INT(-(J$6-'Plan'!$J27)/$C28)),"●",""),""),"")</f>
      </c>
      <c r="K28" s="20">
        <f>IF(AND(ISNUMBER($C28),ISNUMBER('Plan'!$J27),ISNUMBER(K$6)),IF($C28&gt;0,IF(INT((K$6+6-'Plan'!$J27)/$C28)&gt;=MAX(1,-INT(-(K$6-'Plan'!$J27)/$C28)),"●",""),""),"")</f>
      </c>
      <c r="L28" s="20">
        <f>IF(AND(ISNUMBER($C28),ISNUMBER('Plan'!$J27),ISNUMBER(L$6)),IF($C28&gt;0,IF(INT((L$6+6-'Plan'!$J27)/$C28)&gt;=MAX(1,-INT(-(L$6-'Plan'!$J27)/$C28)),"●",""),""),"")</f>
      </c>
      <c r="M28" s="20">
        <f>IF(AND(ISNUMBER($C28),ISNUMBER('Plan'!$J27),ISNUMBER(M$6)),IF($C28&gt;0,IF(INT((M$6+6-'Plan'!$J27)/$C28)&gt;=MAX(1,-INT(-(M$6-'Plan'!$J27)/$C28)),"●",""),""),"")</f>
      </c>
      <c r="N28" s="20">
        <f>IF(AND(ISNUMBER($C28),ISNUMBER('Plan'!$J27),ISNUMBER(N$6)),IF($C28&gt;0,IF(INT((N$6+6-'Plan'!$J27)/$C28)&gt;=MAX(1,-INT(-(N$6-'Plan'!$J27)/$C28)),"●",""),""),"")</f>
      </c>
      <c r="O28" s="20">
        <f>IF(AND(ISNUMBER($C28),ISNUMBER('Plan'!$J27),ISNUMBER(O$6)),IF($C28&gt;0,IF(INT((O$6+6-'Plan'!$J27)/$C28)&gt;=MAX(1,-INT(-(O$6-'Plan'!$J27)/$C28)),"●",""),""),"")</f>
      </c>
      <c r="P28" s="20">
        <f>IF(AND(ISNUMBER($C28),ISNUMBER('Plan'!$J27),ISNUMBER(P$6)),IF($C28&gt;0,IF(INT((P$6+6-'Plan'!$J27)/$C28)&gt;=MAX(1,-INT(-(P$6-'Plan'!$J27)/$C28)),"●",""),""),"")</f>
      </c>
      <c r="Q28" s="20">
        <f>IF(AND(ISNUMBER($C28),ISNUMBER('Plan'!$J27),ISNUMBER(Q$6)),IF($C28&gt;0,IF(INT((Q$6+6-'Plan'!$J27)/$C28)&gt;=MAX(1,-INT(-(Q$6-'Plan'!$J27)/$C28)),"●",""),""),"")</f>
      </c>
      <c r="R28" s="20">
        <f>IF(AND(ISNUMBER($C28),ISNUMBER('Plan'!$J27),ISNUMBER(R$6)),IF($C28&gt;0,IF(INT((R$6+6-'Plan'!$J27)/$C28)&gt;=MAX(1,-INT(-(R$6-'Plan'!$J27)/$C28)),"●",""),""),"")</f>
      </c>
      <c r="S28" s="20">
        <f>IF(AND(ISNUMBER($C28),ISNUMBER('Plan'!$J27),ISNUMBER(S$6)),IF($C28&gt;0,IF(INT((S$6+6-'Plan'!$J27)/$C28)&gt;=MAX(1,-INT(-(S$6-'Plan'!$J27)/$C28)),"●",""),""),"")</f>
      </c>
      <c r="T28" s="20">
        <f>IF(AND(ISNUMBER($C28),ISNUMBER('Plan'!$J27),ISNUMBER(T$6)),IF($C28&gt;0,IF(INT((T$6+6-'Plan'!$J27)/$C28)&gt;=MAX(1,-INT(-(T$6-'Plan'!$J27)/$C28)),"●",""),""),"")</f>
      </c>
      <c r="U28" s="20">
        <f>IF(AND(ISNUMBER($C28),ISNUMBER('Plan'!$J27),ISNUMBER(U$6)),IF($C28&gt;0,IF(INT((U$6+6-'Plan'!$J27)/$C28)&gt;=MAX(1,-INT(-(U$6-'Plan'!$J27)/$C28)),"●",""),""),"")</f>
      </c>
      <c r="V28" s="20">
        <f>IF(AND(ISNUMBER($C28),ISNUMBER('Plan'!$J27),ISNUMBER(V$6)),IF($C28&gt;0,IF(INT((V$6+6-'Plan'!$J27)/$C28)&gt;=MAX(1,-INT(-(V$6-'Plan'!$J27)/$C28)),"●",""),""),"")</f>
      </c>
      <c r="W28" s="20">
        <f>IF(AND(ISNUMBER($C28),ISNUMBER('Plan'!$J27),ISNUMBER(W$6)),IF($C28&gt;0,IF(INT((W$6+6-'Plan'!$J27)/$C28)&gt;=MAX(1,-INT(-(W$6-'Plan'!$J27)/$C28)),"●",""),""),"")</f>
      </c>
      <c r="X28" s="20">
        <f>IF(AND(ISNUMBER($C28),ISNUMBER('Plan'!$J27),ISNUMBER(X$6)),IF($C28&gt;0,IF(INT((X$6+6-'Plan'!$J27)/$C28)&gt;=MAX(1,-INT(-(X$6-'Plan'!$J27)/$C28)),"●",""),""),"")</f>
      </c>
      <c r="Y28" s="20">
        <f>IF(AND(ISNUMBER($C28),ISNUMBER('Plan'!$J27),ISNUMBER(Y$6)),IF($C28&gt;0,IF(INT((Y$6+6-'Plan'!$J27)/$C28)&gt;=MAX(1,-INT(-(Y$6-'Plan'!$J27)/$C28)),"●",""),""),"")</f>
      </c>
      <c r="Z28" s="20">
        <f>IF(AND(ISNUMBER($C28),ISNUMBER('Plan'!$J27),ISNUMBER(Z$6)),IF($C28&gt;0,IF(INT((Z$6+6-'Plan'!$J27)/$C28)&gt;=MAX(1,-INT(-(Z$6-'Plan'!$J27)/$C28)),"●",""),""),"")</f>
      </c>
      <c r="AA28" s="20">
        <f>IF(AND(ISNUMBER($C28),ISNUMBER('Plan'!$J27),ISNUMBER(AA$6)),IF($C28&gt;0,IF(INT((AA$6+6-'Plan'!$J27)/$C28)&gt;=MAX(1,-INT(-(AA$6-'Plan'!$J27)/$C28)),"●",""),""),"")</f>
      </c>
      <c r="AB28" s="20">
        <f>IF(AND(ISNUMBER($C28),ISNUMBER('Plan'!$J27),ISNUMBER(AB$6)),IF($C28&gt;0,IF(INT((AB$6+6-'Plan'!$J27)/$C28)&gt;=MAX(1,-INT(-(AB$6-'Plan'!$J27)/$C28)),"●",""),""),"")</f>
      </c>
      <c r="AC28" s="20">
        <f>IF(AND(ISNUMBER($C28),ISNUMBER('Plan'!$J27),ISNUMBER(AC$6)),IF($C28&gt;0,IF(INT((AC$6+6-'Plan'!$J27)/$C28)&gt;=MAX(1,-INT(-(AC$6-'Plan'!$J27)/$C28)),"●",""),""),"")</f>
      </c>
      <c r="AD28" s="20">
        <f>IF(AND(ISNUMBER($C28),ISNUMBER('Plan'!$J27),ISNUMBER(AD$6)),IF($C28&gt;0,IF(INT((AD$6+6-'Plan'!$J27)/$C28)&gt;=MAX(1,-INT(-(AD$6-'Plan'!$J27)/$C28)),"●",""),""),"")</f>
      </c>
      <c r="AE28" s="20">
        <f>IF(AND(ISNUMBER($C28),ISNUMBER('Plan'!$J27),ISNUMBER(AE$6)),IF($C28&gt;0,IF(INT((AE$6+6-'Plan'!$J27)/$C28)&gt;=MAX(1,-INT(-(AE$6-'Plan'!$J27)/$C28)),"●",""),""),"")</f>
      </c>
      <c r="AF28" s="20">
        <f>IF(AND(ISNUMBER($C28),ISNUMBER('Plan'!$J27),ISNUMBER(AF$6)),IF($C28&gt;0,IF(INT((AF$6+6-'Plan'!$J27)/$C28)&gt;=MAX(1,-INT(-(AF$6-'Plan'!$J27)/$C28)),"●",""),""),"")</f>
      </c>
      <c r="AG28" s="20">
        <f>IF(AND(ISNUMBER($C28),ISNUMBER('Plan'!$J27),ISNUMBER(AG$6)),IF($C28&gt;0,IF(INT((AG$6+6-'Plan'!$J27)/$C28)&gt;=MAX(1,-INT(-(AG$6-'Plan'!$J27)/$C28)),"●",""),""),"")</f>
      </c>
      <c r="AH28" s="20">
        <f>IF(AND(ISNUMBER($C28),ISNUMBER('Plan'!$J27),ISNUMBER(AH$6)),IF($C28&gt;0,IF(INT((AH$6+6-'Plan'!$J27)/$C28)&gt;=MAX(1,-INT(-(AH$6-'Plan'!$J27)/$C28)),"●",""),""),"")</f>
      </c>
      <c r="AI28" s="20">
        <f>IF(AND(ISNUMBER($C28),ISNUMBER('Plan'!$J27),ISNUMBER(AI$6)),IF($C28&gt;0,IF(INT((AI$6+6-'Plan'!$J27)/$C28)&gt;=MAX(1,-INT(-(AI$6-'Plan'!$J27)/$C28)),"●",""),""),"")</f>
      </c>
      <c r="AJ28" s="20">
        <f>IF(AND(ISNUMBER($C28),ISNUMBER('Plan'!$J27),ISNUMBER(AJ$6)),IF($C28&gt;0,IF(INT((AJ$6+6-'Plan'!$J27)/$C28)&gt;=MAX(1,-INT(-(AJ$6-'Plan'!$J27)/$C28)),"●",""),""),"")</f>
      </c>
      <c r="AK28" s="20">
        <f>IF(AND(ISNUMBER($C28),ISNUMBER('Plan'!$J27),ISNUMBER(AK$6)),IF($C28&gt;0,IF(INT((AK$6+6-'Plan'!$J27)/$C28)&gt;=MAX(1,-INT(-(AK$6-'Plan'!$J27)/$C28)),"●",""),""),"")</f>
      </c>
      <c r="AL28" s="20">
        <f>IF(AND(ISNUMBER($C28),ISNUMBER('Plan'!$J27),ISNUMBER(AL$6)),IF($C28&gt;0,IF(INT((AL$6+6-'Plan'!$J27)/$C28)&gt;=MAX(1,-INT(-(AL$6-'Plan'!$J27)/$C28)),"●",""),""),"")</f>
      </c>
      <c r="AM28" s="20">
        <f>IF(AND(ISNUMBER($C28),ISNUMBER('Plan'!$J27),ISNUMBER(AM$6)),IF($C28&gt;0,IF(INT((AM$6+6-'Plan'!$J27)/$C28)&gt;=MAX(1,-INT(-(AM$6-'Plan'!$J27)/$C28)),"●",""),""),"")</f>
      </c>
      <c r="AN28" s="20">
        <f>IF(AND(ISNUMBER($C28),ISNUMBER('Plan'!$J27),ISNUMBER(AN$6)),IF($C28&gt;0,IF(INT((AN$6+6-'Plan'!$J27)/$C28)&gt;=MAX(1,-INT(-(AN$6-'Plan'!$J27)/$C28)),"●",""),""),"")</f>
      </c>
      <c r="AO28" s="20">
        <f>IF(AND(ISNUMBER($C28),ISNUMBER('Plan'!$J27),ISNUMBER(AO$6)),IF($C28&gt;0,IF(INT((AO$6+6-'Plan'!$J27)/$C28)&gt;=MAX(1,-INT(-(AO$6-'Plan'!$J27)/$C28)),"●",""),""),"")</f>
      </c>
      <c r="AP28" s="20">
        <f>IF(AND(ISNUMBER($C28),ISNUMBER('Plan'!$J27),ISNUMBER(AP$6)),IF($C28&gt;0,IF(INT((AP$6+6-'Plan'!$J27)/$C28)&gt;=MAX(1,-INT(-(AP$6-'Plan'!$J27)/$C28)),"●",""),""),"")</f>
      </c>
      <c r="AQ28" s="20">
        <f>IF(AND(ISNUMBER($C28),ISNUMBER('Plan'!$J27),ISNUMBER(AQ$6)),IF($C28&gt;0,IF(INT((AQ$6+6-'Plan'!$J27)/$C28)&gt;=MAX(1,-INT(-(AQ$6-'Plan'!$J27)/$C28)),"●",""),""),"")</f>
      </c>
      <c r="AR28" s="20">
        <f>IF(AND(ISNUMBER($C28),ISNUMBER('Plan'!$J27),ISNUMBER(AR$6)),IF($C28&gt;0,IF(INT((AR$6+6-'Plan'!$J27)/$C28)&gt;=MAX(1,-INT(-(AR$6-'Plan'!$J27)/$C28)),"●",""),""),"")</f>
      </c>
      <c r="AS28" s="20">
        <f>IF(AND(ISNUMBER($C28),ISNUMBER('Plan'!$J27),ISNUMBER(AS$6)),IF($C28&gt;0,IF(INT((AS$6+6-'Plan'!$J27)/$C28)&gt;=MAX(1,-INT(-(AS$6-'Plan'!$J27)/$C28)),"●",""),""),"")</f>
      </c>
      <c r="AT28" s="20">
        <f>IF(AND(ISNUMBER($C28),ISNUMBER('Plan'!$J27),ISNUMBER(AT$6)),IF($C28&gt;0,IF(INT((AT$6+6-'Plan'!$J27)/$C28)&gt;=MAX(1,-INT(-(AT$6-'Plan'!$J27)/$C28)),"●",""),""),"")</f>
      </c>
      <c r="AU28" s="20">
        <f>IF(AND(ISNUMBER($C28),ISNUMBER('Plan'!$J27),ISNUMBER(AU$6)),IF($C28&gt;0,IF(INT((AU$6+6-'Plan'!$J27)/$C28)&gt;=MAX(1,-INT(-(AU$6-'Plan'!$J27)/$C28)),"●",""),""),"")</f>
      </c>
      <c r="AV28" s="20">
        <f>IF(AND(ISNUMBER($C28),ISNUMBER('Plan'!$J27),ISNUMBER(AV$6)),IF($C28&gt;0,IF(INT((AV$6+6-'Plan'!$J27)/$C28)&gt;=MAX(1,-INT(-(AV$6-'Plan'!$J27)/$C28)),"●",""),""),"")</f>
      </c>
      <c r="AW28" s="20">
        <f>IF(AND(ISNUMBER($C28),ISNUMBER('Plan'!$J27),ISNUMBER(AW$6)),IF($C28&gt;0,IF(INT((AW$6+6-'Plan'!$J27)/$C28)&gt;=MAX(1,-INT(-(AW$6-'Plan'!$J27)/$C28)),"●",""),""),"")</f>
      </c>
      <c r="AX28" s="20">
        <f>IF(AND(ISNUMBER($C28),ISNUMBER('Plan'!$J27),ISNUMBER(AX$6)),IF($C28&gt;0,IF(INT((AX$6+6-'Plan'!$J27)/$C28)&gt;=MAX(1,-INT(-(AX$6-'Plan'!$J27)/$C28)),"●",""),""),"")</f>
      </c>
      <c r="AY28" s="20">
        <f>IF(AND(ISNUMBER($C28),ISNUMBER('Plan'!$J27),ISNUMBER(AY$6)),IF($C28&gt;0,IF(INT((AY$6+6-'Plan'!$J27)/$C28)&gt;=MAX(1,-INT(-(AY$6-'Plan'!$J27)/$C28)),"●",""),""),"")</f>
      </c>
      <c r="AZ28" s="20">
        <f>IF(AND(ISNUMBER($C28),ISNUMBER('Plan'!$J27),ISNUMBER(AZ$6)),IF($C28&gt;0,IF(INT((AZ$6+6-'Plan'!$J27)/$C28)&gt;=MAX(1,-INT(-(AZ$6-'Plan'!$J27)/$C28)),"●",""),""),"")</f>
      </c>
      <c r="BA28" s="20">
        <f>IF(AND(ISNUMBER($C28),ISNUMBER('Plan'!$J27),ISNUMBER(BA$6)),IF($C28&gt;0,IF(INT((BA$6+6-'Plan'!$J27)/$C28)&gt;=MAX(1,-INT(-(BA$6-'Plan'!$J27)/$C28)),"●",""),""),"")</f>
      </c>
      <c r="BB28" s="20">
        <f>IF(AND(ISNUMBER($C28),ISNUMBER('Plan'!$J27),ISNUMBER(BB$6)),IF($C28&gt;0,IF(INT((BB$6+6-'Plan'!$J27)/$C28)&gt;=MAX(1,-INT(-(BB$6-'Plan'!$J27)/$C28)),"●",""),""),"")</f>
      </c>
      <c r="BC28" s="20">
        <f>IF(AND(ISNUMBER($C28),ISNUMBER('Plan'!$J27),ISNUMBER(BC$6)),IF($C28&gt;0,IF(INT((BC$6+6-'Plan'!$J27)/$C28)&gt;=MAX(1,-INT(-(BC$6-'Plan'!$J27)/$C28)),"●",""),""),"")</f>
      </c>
      <c r="BD28" s="20">
        <f>IF(AND(ISNUMBER($C28),ISNUMBER('Plan'!$J27),ISNUMBER(BD$6)),IF($C28&gt;0,IF(INT((BD$6+6-'Plan'!$J27)/$C28)&gt;=MAX(1,-INT(-(BD$6-'Plan'!$J27)/$C28)),"●",""),""),"")</f>
      </c>
    </row>
    <row r="29" spans="1:56" x14ac:dyDescent="0.25">
      <c r="A29" s="11">
        <f>IF('Plan'!B28="",IF('Plan'!A28="","",'Plan'!A28),'Plan'!B28)</f>
      </c>
      <c r="B29" s="11">
        <f>IF('Plan'!D28="","",'Plan'!D28)</f>
      </c>
      <c r="C29" s="18">
        <f>IF(ISNUMBER('Plan'!F28),IF('Plan'!G28="meses",'Plan'!F28*365.25/12,IF('Plan'!G28="semanas",'Plan'!F28*7,IF('Plan'!G28="días",'Plan'!F28,""))),"")</f>
      </c>
      <c r="D29" s="19">
        <f>IF(ISNUMBER('Plan'!H28),'Plan'!H28,"")</f>
      </c>
      <c r="E29" s="20">
        <f>IF(AND(ISNUMBER($C29),ISNUMBER('Plan'!$J28),ISNUMBER(E$6)),IF($C29&gt;0,IF(INT((E$6+6-'Plan'!$J28)/$C29)&gt;=MAX(1,-INT(-(E$6-'Plan'!$J28)/$C29)),"●",""),""),"")</f>
      </c>
      <c r="F29" s="20">
        <f>IF(AND(ISNUMBER($C29),ISNUMBER('Plan'!$J28),ISNUMBER(F$6)),IF($C29&gt;0,IF(INT((F$6+6-'Plan'!$J28)/$C29)&gt;=MAX(1,-INT(-(F$6-'Plan'!$J28)/$C29)),"●",""),""),"")</f>
      </c>
      <c r="G29" s="20">
        <f>IF(AND(ISNUMBER($C29),ISNUMBER('Plan'!$J28),ISNUMBER(G$6)),IF($C29&gt;0,IF(INT((G$6+6-'Plan'!$J28)/$C29)&gt;=MAX(1,-INT(-(G$6-'Plan'!$J28)/$C29)),"●",""),""),"")</f>
      </c>
      <c r="H29" s="20">
        <f>IF(AND(ISNUMBER($C29),ISNUMBER('Plan'!$J28),ISNUMBER(H$6)),IF($C29&gt;0,IF(INT((H$6+6-'Plan'!$J28)/$C29)&gt;=MAX(1,-INT(-(H$6-'Plan'!$J28)/$C29)),"●",""),""),"")</f>
      </c>
      <c r="I29" s="20">
        <f>IF(AND(ISNUMBER($C29),ISNUMBER('Plan'!$J28),ISNUMBER(I$6)),IF($C29&gt;0,IF(INT((I$6+6-'Plan'!$J28)/$C29)&gt;=MAX(1,-INT(-(I$6-'Plan'!$J28)/$C29)),"●",""),""),"")</f>
      </c>
      <c r="J29" s="20">
        <f>IF(AND(ISNUMBER($C29),ISNUMBER('Plan'!$J28),ISNUMBER(J$6)),IF($C29&gt;0,IF(INT((J$6+6-'Plan'!$J28)/$C29)&gt;=MAX(1,-INT(-(J$6-'Plan'!$J28)/$C29)),"●",""),""),"")</f>
      </c>
      <c r="K29" s="20">
        <f>IF(AND(ISNUMBER($C29),ISNUMBER('Plan'!$J28),ISNUMBER(K$6)),IF($C29&gt;0,IF(INT((K$6+6-'Plan'!$J28)/$C29)&gt;=MAX(1,-INT(-(K$6-'Plan'!$J28)/$C29)),"●",""),""),"")</f>
      </c>
      <c r="L29" s="20">
        <f>IF(AND(ISNUMBER($C29),ISNUMBER('Plan'!$J28),ISNUMBER(L$6)),IF($C29&gt;0,IF(INT((L$6+6-'Plan'!$J28)/$C29)&gt;=MAX(1,-INT(-(L$6-'Plan'!$J28)/$C29)),"●",""),""),"")</f>
      </c>
      <c r="M29" s="20">
        <f>IF(AND(ISNUMBER($C29),ISNUMBER('Plan'!$J28),ISNUMBER(M$6)),IF($C29&gt;0,IF(INT((M$6+6-'Plan'!$J28)/$C29)&gt;=MAX(1,-INT(-(M$6-'Plan'!$J28)/$C29)),"●",""),""),"")</f>
      </c>
      <c r="N29" s="20">
        <f>IF(AND(ISNUMBER($C29),ISNUMBER('Plan'!$J28),ISNUMBER(N$6)),IF($C29&gt;0,IF(INT((N$6+6-'Plan'!$J28)/$C29)&gt;=MAX(1,-INT(-(N$6-'Plan'!$J28)/$C29)),"●",""),""),"")</f>
      </c>
      <c r="O29" s="20">
        <f>IF(AND(ISNUMBER($C29),ISNUMBER('Plan'!$J28),ISNUMBER(O$6)),IF($C29&gt;0,IF(INT((O$6+6-'Plan'!$J28)/$C29)&gt;=MAX(1,-INT(-(O$6-'Plan'!$J28)/$C29)),"●",""),""),"")</f>
      </c>
      <c r="P29" s="20">
        <f>IF(AND(ISNUMBER($C29),ISNUMBER('Plan'!$J28),ISNUMBER(P$6)),IF($C29&gt;0,IF(INT((P$6+6-'Plan'!$J28)/$C29)&gt;=MAX(1,-INT(-(P$6-'Plan'!$J28)/$C29)),"●",""),""),"")</f>
      </c>
      <c r="Q29" s="20">
        <f>IF(AND(ISNUMBER($C29),ISNUMBER('Plan'!$J28),ISNUMBER(Q$6)),IF($C29&gt;0,IF(INT((Q$6+6-'Plan'!$J28)/$C29)&gt;=MAX(1,-INT(-(Q$6-'Plan'!$J28)/$C29)),"●",""),""),"")</f>
      </c>
      <c r="R29" s="20">
        <f>IF(AND(ISNUMBER($C29),ISNUMBER('Plan'!$J28),ISNUMBER(R$6)),IF($C29&gt;0,IF(INT((R$6+6-'Plan'!$J28)/$C29)&gt;=MAX(1,-INT(-(R$6-'Plan'!$J28)/$C29)),"●",""),""),"")</f>
      </c>
      <c r="S29" s="20">
        <f>IF(AND(ISNUMBER($C29),ISNUMBER('Plan'!$J28),ISNUMBER(S$6)),IF($C29&gt;0,IF(INT((S$6+6-'Plan'!$J28)/$C29)&gt;=MAX(1,-INT(-(S$6-'Plan'!$J28)/$C29)),"●",""),""),"")</f>
      </c>
      <c r="T29" s="20">
        <f>IF(AND(ISNUMBER($C29),ISNUMBER('Plan'!$J28),ISNUMBER(T$6)),IF($C29&gt;0,IF(INT((T$6+6-'Plan'!$J28)/$C29)&gt;=MAX(1,-INT(-(T$6-'Plan'!$J28)/$C29)),"●",""),""),"")</f>
      </c>
      <c r="U29" s="20">
        <f>IF(AND(ISNUMBER($C29),ISNUMBER('Plan'!$J28),ISNUMBER(U$6)),IF($C29&gt;0,IF(INT((U$6+6-'Plan'!$J28)/$C29)&gt;=MAX(1,-INT(-(U$6-'Plan'!$J28)/$C29)),"●",""),""),"")</f>
      </c>
      <c r="V29" s="20">
        <f>IF(AND(ISNUMBER($C29),ISNUMBER('Plan'!$J28),ISNUMBER(V$6)),IF($C29&gt;0,IF(INT((V$6+6-'Plan'!$J28)/$C29)&gt;=MAX(1,-INT(-(V$6-'Plan'!$J28)/$C29)),"●",""),""),"")</f>
      </c>
      <c r="W29" s="20">
        <f>IF(AND(ISNUMBER($C29),ISNUMBER('Plan'!$J28),ISNUMBER(W$6)),IF($C29&gt;0,IF(INT((W$6+6-'Plan'!$J28)/$C29)&gt;=MAX(1,-INT(-(W$6-'Plan'!$J28)/$C29)),"●",""),""),"")</f>
      </c>
      <c r="X29" s="20">
        <f>IF(AND(ISNUMBER($C29),ISNUMBER('Plan'!$J28),ISNUMBER(X$6)),IF($C29&gt;0,IF(INT((X$6+6-'Plan'!$J28)/$C29)&gt;=MAX(1,-INT(-(X$6-'Plan'!$J28)/$C29)),"●",""),""),"")</f>
      </c>
      <c r="Y29" s="20">
        <f>IF(AND(ISNUMBER($C29),ISNUMBER('Plan'!$J28),ISNUMBER(Y$6)),IF($C29&gt;0,IF(INT((Y$6+6-'Plan'!$J28)/$C29)&gt;=MAX(1,-INT(-(Y$6-'Plan'!$J28)/$C29)),"●",""),""),"")</f>
      </c>
      <c r="Z29" s="20">
        <f>IF(AND(ISNUMBER($C29),ISNUMBER('Plan'!$J28),ISNUMBER(Z$6)),IF($C29&gt;0,IF(INT((Z$6+6-'Plan'!$J28)/$C29)&gt;=MAX(1,-INT(-(Z$6-'Plan'!$J28)/$C29)),"●",""),""),"")</f>
      </c>
      <c r="AA29" s="20">
        <f>IF(AND(ISNUMBER($C29),ISNUMBER('Plan'!$J28),ISNUMBER(AA$6)),IF($C29&gt;0,IF(INT((AA$6+6-'Plan'!$J28)/$C29)&gt;=MAX(1,-INT(-(AA$6-'Plan'!$J28)/$C29)),"●",""),""),"")</f>
      </c>
      <c r="AB29" s="20">
        <f>IF(AND(ISNUMBER($C29),ISNUMBER('Plan'!$J28),ISNUMBER(AB$6)),IF($C29&gt;0,IF(INT((AB$6+6-'Plan'!$J28)/$C29)&gt;=MAX(1,-INT(-(AB$6-'Plan'!$J28)/$C29)),"●",""),""),"")</f>
      </c>
      <c r="AC29" s="20">
        <f>IF(AND(ISNUMBER($C29),ISNUMBER('Plan'!$J28),ISNUMBER(AC$6)),IF($C29&gt;0,IF(INT((AC$6+6-'Plan'!$J28)/$C29)&gt;=MAX(1,-INT(-(AC$6-'Plan'!$J28)/$C29)),"●",""),""),"")</f>
      </c>
      <c r="AD29" s="20">
        <f>IF(AND(ISNUMBER($C29),ISNUMBER('Plan'!$J28),ISNUMBER(AD$6)),IF($C29&gt;0,IF(INT((AD$6+6-'Plan'!$J28)/$C29)&gt;=MAX(1,-INT(-(AD$6-'Plan'!$J28)/$C29)),"●",""),""),"")</f>
      </c>
      <c r="AE29" s="20">
        <f>IF(AND(ISNUMBER($C29),ISNUMBER('Plan'!$J28),ISNUMBER(AE$6)),IF($C29&gt;0,IF(INT((AE$6+6-'Plan'!$J28)/$C29)&gt;=MAX(1,-INT(-(AE$6-'Plan'!$J28)/$C29)),"●",""),""),"")</f>
      </c>
      <c r="AF29" s="20">
        <f>IF(AND(ISNUMBER($C29),ISNUMBER('Plan'!$J28),ISNUMBER(AF$6)),IF($C29&gt;0,IF(INT((AF$6+6-'Plan'!$J28)/$C29)&gt;=MAX(1,-INT(-(AF$6-'Plan'!$J28)/$C29)),"●",""),""),"")</f>
      </c>
      <c r="AG29" s="20">
        <f>IF(AND(ISNUMBER($C29),ISNUMBER('Plan'!$J28),ISNUMBER(AG$6)),IF($C29&gt;0,IF(INT((AG$6+6-'Plan'!$J28)/$C29)&gt;=MAX(1,-INT(-(AG$6-'Plan'!$J28)/$C29)),"●",""),""),"")</f>
      </c>
      <c r="AH29" s="20">
        <f>IF(AND(ISNUMBER($C29),ISNUMBER('Plan'!$J28),ISNUMBER(AH$6)),IF($C29&gt;0,IF(INT((AH$6+6-'Plan'!$J28)/$C29)&gt;=MAX(1,-INT(-(AH$6-'Plan'!$J28)/$C29)),"●",""),""),"")</f>
      </c>
      <c r="AI29" s="20">
        <f>IF(AND(ISNUMBER($C29),ISNUMBER('Plan'!$J28),ISNUMBER(AI$6)),IF($C29&gt;0,IF(INT((AI$6+6-'Plan'!$J28)/$C29)&gt;=MAX(1,-INT(-(AI$6-'Plan'!$J28)/$C29)),"●",""),""),"")</f>
      </c>
      <c r="AJ29" s="20">
        <f>IF(AND(ISNUMBER($C29),ISNUMBER('Plan'!$J28),ISNUMBER(AJ$6)),IF($C29&gt;0,IF(INT((AJ$6+6-'Plan'!$J28)/$C29)&gt;=MAX(1,-INT(-(AJ$6-'Plan'!$J28)/$C29)),"●",""),""),"")</f>
      </c>
      <c r="AK29" s="20">
        <f>IF(AND(ISNUMBER($C29),ISNUMBER('Plan'!$J28),ISNUMBER(AK$6)),IF($C29&gt;0,IF(INT((AK$6+6-'Plan'!$J28)/$C29)&gt;=MAX(1,-INT(-(AK$6-'Plan'!$J28)/$C29)),"●",""),""),"")</f>
      </c>
      <c r="AL29" s="20">
        <f>IF(AND(ISNUMBER($C29),ISNUMBER('Plan'!$J28),ISNUMBER(AL$6)),IF($C29&gt;0,IF(INT((AL$6+6-'Plan'!$J28)/$C29)&gt;=MAX(1,-INT(-(AL$6-'Plan'!$J28)/$C29)),"●",""),""),"")</f>
      </c>
      <c r="AM29" s="20">
        <f>IF(AND(ISNUMBER($C29),ISNUMBER('Plan'!$J28),ISNUMBER(AM$6)),IF($C29&gt;0,IF(INT((AM$6+6-'Plan'!$J28)/$C29)&gt;=MAX(1,-INT(-(AM$6-'Plan'!$J28)/$C29)),"●",""),""),"")</f>
      </c>
      <c r="AN29" s="20">
        <f>IF(AND(ISNUMBER($C29),ISNUMBER('Plan'!$J28),ISNUMBER(AN$6)),IF($C29&gt;0,IF(INT((AN$6+6-'Plan'!$J28)/$C29)&gt;=MAX(1,-INT(-(AN$6-'Plan'!$J28)/$C29)),"●",""),""),"")</f>
      </c>
      <c r="AO29" s="20">
        <f>IF(AND(ISNUMBER($C29),ISNUMBER('Plan'!$J28),ISNUMBER(AO$6)),IF($C29&gt;0,IF(INT((AO$6+6-'Plan'!$J28)/$C29)&gt;=MAX(1,-INT(-(AO$6-'Plan'!$J28)/$C29)),"●",""),""),"")</f>
      </c>
      <c r="AP29" s="20">
        <f>IF(AND(ISNUMBER($C29),ISNUMBER('Plan'!$J28),ISNUMBER(AP$6)),IF($C29&gt;0,IF(INT((AP$6+6-'Plan'!$J28)/$C29)&gt;=MAX(1,-INT(-(AP$6-'Plan'!$J28)/$C29)),"●",""),""),"")</f>
      </c>
      <c r="AQ29" s="20">
        <f>IF(AND(ISNUMBER($C29),ISNUMBER('Plan'!$J28),ISNUMBER(AQ$6)),IF($C29&gt;0,IF(INT((AQ$6+6-'Plan'!$J28)/$C29)&gt;=MAX(1,-INT(-(AQ$6-'Plan'!$J28)/$C29)),"●",""),""),"")</f>
      </c>
      <c r="AR29" s="20">
        <f>IF(AND(ISNUMBER($C29),ISNUMBER('Plan'!$J28),ISNUMBER(AR$6)),IF($C29&gt;0,IF(INT((AR$6+6-'Plan'!$J28)/$C29)&gt;=MAX(1,-INT(-(AR$6-'Plan'!$J28)/$C29)),"●",""),""),"")</f>
      </c>
      <c r="AS29" s="20">
        <f>IF(AND(ISNUMBER($C29),ISNUMBER('Plan'!$J28),ISNUMBER(AS$6)),IF($C29&gt;0,IF(INT((AS$6+6-'Plan'!$J28)/$C29)&gt;=MAX(1,-INT(-(AS$6-'Plan'!$J28)/$C29)),"●",""),""),"")</f>
      </c>
      <c r="AT29" s="20">
        <f>IF(AND(ISNUMBER($C29),ISNUMBER('Plan'!$J28),ISNUMBER(AT$6)),IF($C29&gt;0,IF(INT((AT$6+6-'Plan'!$J28)/$C29)&gt;=MAX(1,-INT(-(AT$6-'Plan'!$J28)/$C29)),"●",""),""),"")</f>
      </c>
      <c r="AU29" s="20">
        <f>IF(AND(ISNUMBER($C29),ISNUMBER('Plan'!$J28),ISNUMBER(AU$6)),IF($C29&gt;0,IF(INT((AU$6+6-'Plan'!$J28)/$C29)&gt;=MAX(1,-INT(-(AU$6-'Plan'!$J28)/$C29)),"●",""),""),"")</f>
      </c>
      <c r="AV29" s="20">
        <f>IF(AND(ISNUMBER($C29),ISNUMBER('Plan'!$J28),ISNUMBER(AV$6)),IF($C29&gt;0,IF(INT((AV$6+6-'Plan'!$J28)/$C29)&gt;=MAX(1,-INT(-(AV$6-'Plan'!$J28)/$C29)),"●",""),""),"")</f>
      </c>
      <c r="AW29" s="20">
        <f>IF(AND(ISNUMBER($C29),ISNUMBER('Plan'!$J28),ISNUMBER(AW$6)),IF($C29&gt;0,IF(INT((AW$6+6-'Plan'!$J28)/$C29)&gt;=MAX(1,-INT(-(AW$6-'Plan'!$J28)/$C29)),"●",""),""),"")</f>
      </c>
      <c r="AX29" s="20">
        <f>IF(AND(ISNUMBER($C29),ISNUMBER('Plan'!$J28),ISNUMBER(AX$6)),IF($C29&gt;0,IF(INT((AX$6+6-'Plan'!$J28)/$C29)&gt;=MAX(1,-INT(-(AX$6-'Plan'!$J28)/$C29)),"●",""),""),"")</f>
      </c>
      <c r="AY29" s="20">
        <f>IF(AND(ISNUMBER($C29),ISNUMBER('Plan'!$J28),ISNUMBER(AY$6)),IF($C29&gt;0,IF(INT((AY$6+6-'Plan'!$J28)/$C29)&gt;=MAX(1,-INT(-(AY$6-'Plan'!$J28)/$C29)),"●",""),""),"")</f>
      </c>
      <c r="AZ29" s="20">
        <f>IF(AND(ISNUMBER($C29),ISNUMBER('Plan'!$J28),ISNUMBER(AZ$6)),IF($C29&gt;0,IF(INT((AZ$6+6-'Plan'!$J28)/$C29)&gt;=MAX(1,-INT(-(AZ$6-'Plan'!$J28)/$C29)),"●",""),""),"")</f>
      </c>
      <c r="BA29" s="20">
        <f>IF(AND(ISNUMBER($C29),ISNUMBER('Plan'!$J28),ISNUMBER(BA$6)),IF($C29&gt;0,IF(INT((BA$6+6-'Plan'!$J28)/$C29)&gt;=MAX(1,-INT(-(BA$6-'Plan'!$J28)/$C29)),"●",""),""),"")</f>
      </c>
      <c r="BB29" s="20">
        <f>IF(AND(ISNUMBER($C29),ISNUMBER('Plan'!$J28),ISNUMBER(BB$6)),IF($C29&gt;0,IF(INT((BB$6+6-'Plan'!$J28)/$C29)&gt;=MAX(1,-INT(-(BB$6-'Plan'!$J28)/$C29)),"●",""),""),"")</f>
      </c>
      <c r="BC29" s="20">
        <f>IF(AND(ISNUMBER($C29),ISNUMBER('Plan'!$J28),ISNUMBER(BC$6)),IF($C29&gt;0,IF(INT((BC$6+6-'Plan'!$J28)/$C29)&gt;=MAX(1,-INT(-(BC$6-'Plan'!$J28)/$C29)),"●",""),""),"")</f>
      </c>
      <c r="BD29" s="20">
        <f>IF(AND(ISNUMBER($C29),ISNUMBER('Plan'!$J28),ISNUMBER(BD$6)),IF($C29&gt;0,IF(INT((BD$6+6-'Plan'!$J28)/$C29)&gt;=MAX(1,-INT(-(BD$6-'Plan'!$J28)/$C29)),"●",""),""),"")</f>
      </c>
    </row>
    <row r="30" spans="1:56" x14ac:dyDescent="0.25">
      <c r="A30" s="11">
        <f>IF('Plan'!B29="",IF('Plan'!A29="","",'Plan'!A29),'Plan'!B29)</f>
      </c>
      <c r="B30" s="11">
        <f>IF('Plan'!D29="","",'Plan'!D29)</f>
      </c>
      <c r="C30" s="18">
        <f>IF(ISNUMBER('Plan'!F29),IF('Plan'!G29="meses",'Plan'!F29*365.25/12,IF('Plan'!G29="semanas",'Plan'!F29*7,IF('Plan'!G29="días",'Plan'!F29,""))),"")</f>
      </c>
      <c r="D30" s="19">
        <f>IF(ISNUMBER('Plan'!H29),'Plan'!H29,"")</f>
      </c>
      <c r="E30" s="20">
        <f>IF(AND(ISNUMBER($C30),ISNUMBER('Plan'!$J29),ISNUMBER(E$6)),IF($C30&gt;0,IF(INT((E$6+6-'Plan'!$J29)/$C30)&gt;=MAX(1,-INT(-(E$6-'Plan'!$J29)/$C30)),"●",""),""),"")</f>
      </c>
      <c r="F30" s="20">
        <f>IF(AND(ISNUMBER($C30),ISNUMBER('Plan'!$J29),ISNUMBER(F$6)),IF($C30&gt;0,IF(INT((F$6+6-'Plan'!$J29)/$C30)&gt;=MAX(1,-INT(-(F$6-'Plan'!$J29)/$C30)),"●",""),""),"")</f>
      </c>
      <c r="G30" s="20">
        <f>IF(AND(ISNUMBER($C30),ISNUMBER('Plan'!$J29),ISNUMBER(G$6)),IF($C30&gt;0,IF(INT((G$6+6-'Plan'!$J29)/$C30)&gt;=MAX(1,-INT(-(G$6-'Plan'!$J29)/$C30)),"●",""),""),"")</f>
      </c>
      <c r="H30" s="20">
        <f>IF(AND(ISNUMBER($C30),ISNUMBER('Plan'!$J29),ISNUMBER(H$6)),IF($C30&gt;0,IF(INT((H$6+6-'Plan'!$J29)/$C30)&gt;=MAX(1,-INT(-(H$6-'Plan'!$J29)/$C30)),"●",""),""),"")</f>
      </c>
      <c r="I30" s="20">
        <f>IF(AND(ISNUMBER($C30),ISNUMBER('Plan'!$J29),ISNUMBER(I$6)),IF($C30&gt;0,IF(INT((I$6+6-'Plan'!$J29)/$C30)&gt;=MAX(1,-INT(-(I$6-'Plan'!$J29)/$C30)),"●",""),""),"")</f>
      </c>
      <c r="J30" s="20">
        <f>IF(AND(ISNUMBER($C30),ISNUMBER('Plan'!$J29),ISNUMBER(J$6)),IF($C30&gt;0,IF(INT((J$6+6-'Plan'!$J29)/$C30)&gt;=MAX(1,-INT(-(J$6-'Plan'!$J29)/$C30)),"●",""),""),"")</f>
      </c>
      <c r="K30" s="20">
        <f>IF(AND(ISNUMBER($C30),ISNUMBER('Plan'!$J29),ISNUMBER(K$6)),IF($C30&gt;0,IF(INT((K$6+6-'Plan'!$J29)/$C30)&gt;=MAX(1,-INT(-(K$6-'Plan'!$J29)/$C30)),"●",""),""),"")</f>
      </c>
      <c r="L30" s="20">
        <f>IF(AND(ISNUMBER($C30),ISNUMBER('Plan'!$J29),ISNUMBER(L$6)),IF($C30&gt;0,IF(INT((L$6+6-'Plan'!$J29)/$C30)&gt;=MAX(1,-INT(-(L$6-'Plan'!$J29)/$C30)),"●",""),""),"")</f>
      </c>
      <c r="M30" s="20">
        <f>IF(AND(ISNUMBER($C30),ISNUMBER('Plan'!$J29),ISNUMBER(M$6)),IF($C30&gt;0,IF(INT((M$6+6-'Plan'!$J29)/$C30)&gt;=MAX(1,-INT(-(M$6-'Plan'!$J29)/$C30)),"●",""),""),"")</f>
      </c>
      <c r="N30" s="20">
        <f>IF(AND(ISNUMBER($C30),ISNUMBER('Plan'!$J29),ISNUMBER(N$6)),IF($C30&gt;0,IF(INT((N$6+6-'Plan'!$J29)/$C30)&gt;=MAX(1,-INT(-(N$6-'Plan'!$J29)/$C30)),"●",""),""),"")</f>
      </c>
      <c r="O30" s="20">
        <f>IF(AND(ISNUMBER($C30),ISNUMBER('Plan'!$J29),ISNUMBER(O$6)),IF($C30&gt;0,IF(INT((O$6+6-'Plan'!$J29)/$C30)&gt;=MAX(1,-INT(-(O$6-'Plan'!$J29)/$C30)),"●",""),""),"")</f>
      </c>
      <c r="P30" s="20">
        <f>IF(AND(ISNUMBER($C30),ISNUMBER('Plan'!$J29),ISNUMBER(P$6)),IF($C30&gt;0,IF(INT((P$6+6-'Plan'!$J29)/$C30)&gt;=MAX(1,-INT(-(P$6-'Plan'!$J29)/$C30)),"●",""),""),"")</f>
      </c>
      <c r="Q30" s="20">
        <f>IF(AND(ISNUMBER($C30),ISNUMBER('Plan'!$J29),ISNUMBER(Q$6)),IF($C30&gt;0,IF(INT((Q$6+6-'Plan'!$J29)/$C30)&gt;=MAX(1,-INT(-(Q$6-'Plan'!$J29)/$C30)),"●",""),""),"")</f>
      </c>
      <c r="R30" s="20">
        <f>IF(AND(ISNUMBER($C30),ISNUMBER('Plan'!$J29),ISNUMBER(R$6)),IF($C30&gt;0,IF(INT((R$6+6-'Plan'!$J29)/$C30)&gt;=MAX(1,-INT(-(R$6-'Plan'!$J29)/$C30)),"●",""),""),"")</f>
      </c>
      <c r="S30" s="20">
        <f>IF(AND(ISNUMBER($C30),ISNUMBER('Plan'!$J29),ISNUMBER(S$6)),IF($C30&gt;0,IF(INT((S$6+6-'Plan'!$J29)/$C30)&gt;=MAX(1,-INT(-(S$6-'Plan'!$J29)/$C30)),"●",""),""),"")</f>
      </c>
      <c r="T30" s="20">
        <f>IF(AND(ISNUMBER($C30),ISNUMBER('Plan'!$J29),ISNUMBER(T$6)),IF($C30&gt;0,IF(INT((T$6+6-'Plan'!$J29)/$C30)&gt;=MAX(1,-INT(-(T$6-'Plan'!$J29)/$C30)),"●",""),""),"")</f>
      </c>
      <c r="U30" s="20">
        <f>IF(AND(ISNUMBER($C30),ISNUMBER('Plan'!$J29),ISNUMBER(U$6)),IF($C30&gt;0,IF(INT((U$6+6-'Plan'!$J29)/$C30)&gt;=MAX(1,-INT(-(U$6-'Plan'!$J29)/$C30)),"●",""),""),"")</f>
      </c>
      <c r="V30" s="20">
        <f>IF(AND(ISNUMBER($C30),ISNUMBER('Plan'!$J29),ISNUMBER(V$6)),IF($C30&gt;0,IF(INT((V$6+6-'Plan'!$J29)/$C30)&gt;=MAX(1,-INT(-(V$6-'Plan'!$J29)/$C30)),"●",""),""),"")</f>
      </c>
      <c r="W30" s="20">
        <f>IF(AND(ISNUMBER($C30),ISNUMBER('Plan'!$J29),ISNUMBER(W$6)),IF($C30&gt;0,IF(INT((W$6+6-'Plan'!$J29)/$C30)&gt;=MAX(1,-INT(-(W$6-'Plan'!$J29)/$C30)),"●",""),""),"")</f>
      </c>
      <c r="X30" s="20">
        <f>IF(AND(ISNUMBER($C30),ISNUMBER('Plan'!$J29),ISNUMBER(X$6)),IF($C30&gt;0,IF(INT((X$6+6-'Plan'!$J29)/$C30)&gt;=MAX(1,-INT(-(X$6-'Plan'!$J29)/$C30)),"●",""),""),"")</f>
      </c>
      <c r="Y30" s="20">
        <f>IF(AND(ISNUMBER($C30),ISNUMBER('Plan'!$J29),ISNUMBER(Y$6)),IF($C30&gt;0,IF(INT((Y$6+6-'Plan'!$J29)/$C30)&gt;=MAX(1,-INT(-(Y$6-'Plan'!$J29)/$C30)),"●",""),""),"")</f>
      </c>
      <c r="Z30" s="20">
        <f>IF(AND(ISNUMBER($C30),ISNUMBER('Plan'!$J29),ISNUMBER(Z$6)),IF($C30&gt;0,IF(INT((Z$6+6-'Plan'!$J29)/$C30)&gt;=MAX(1,-INT(-(Z$6-'Plan'!$J29)/$C30)),"●",""),""),"")</f>
      </c>
      <c r="AA30" s="20">
        <f>IF(AND(ISNUMBER($C30),ISNUMBER('Plan'!$J29),ISNUMBER(AA$6)),IF($C30&gt;0,IF(INT((AA$6+6-'Plan'!$J29)/$C30)&gt;=MAX(1,-INT(-(AA$6-'Plan'!$J29)/$C30)),"●",""),""),"")</f>
      </c>
      <c r="AB30" s="20">
        <f>IF(AND(ISNUMBER($C30),ISNUMBER('Plan'!$J29),ISNUMBER(AB$6)),IF($C30&gt;0,IF(INT((AB$6+6-'Plan'!$J29)/$C30)&gt;=MAX(1,-INT(-(AB$6-'Plan'!$J29)/$C30)),"●",""),""),"")</f>
      </c>
      <c r="AC30" s="20">
        <f>IF(AND(ISNUMBER($C30),ISNUMBER('Plan'!$J29),ISNUMBER(AC$6)),IF($C30&gt;0,IF(INT((AC$6+6-'Plan'!$J29)/$C30)&gt;=MAX(1,-INT(-(AC$6-'Plan'!$J29)/$C30)),"●",""),""),"")</f>
      </c>
      <c r="AD30" s="20">
        <f>IF(AND(ISNUMBER($C30),ISNUMBER('Plan'!$J29),ISNUMBER(AD$6)),IF($C30&gt;0,IF(INT((AD$6+6-'Plan'!$J29)/$C30)&gt;=MAX(1,-INT(-(AD$6-'Plan'!$J29)/$C30)),"●",""),""),"")</f>
      </c>
      <c r="AE30" s="20">
        <f>IF(AND(ISNUMBER($C30),ISNUMBER('Plan'!$J29),ISNUMBER(AE$6)),IF($C30&gt;0,IF(INT((AE$6+6-'Plan'!$J29)/$C30)&gt;=MAX(1,-INT(-(AE$6-'Plan'!$J29)/$C30)),"●",""),""),"")</f>
      </c>
      <c r="AF30" s="20">
        <f>IF(AND(ISNUMBER($C30),ISNUMBER('Plan'!$J29),ISNUMBER(AF$6)),IF($C30&gt;0,IF(INT((AF$6+6-'Plan'!$J29)/$C30)&gt;=MAX(1,-INT(-(AF$6-'Plan'!$J29)/$C30)),"●",""),""),"")</f>
      </c>
      <c r="AG30" s="20">
        <f>IF(AND(ISNUMBER($C30),ISNUMBER('Plan'!$J29),ISNUMBER(AG$6)),IF($C30&gt;0,IF(INT((AG$6+6-'Plan'!$J29)/$C30)&gt;=MAX(1,-INT(-(AG$6-'Plan'!$J29)/$C30)),"●",""),""),"")</f>
      </c>
      <c r="AH30" s="20">
        <f>IF(AND(ISNUMBER($C30),ISNUMBER('Plan'!$J29),ISNUMBER(AH$6)),IF($C30&gt;0,IF(INT((AH$6+6-'Plan'!$J29)/$C30)&gt;=MAX(1,-INT(-(AH$6-'Plan'!$J29)/$C30)),"●",""),""),"")</f>
      </c>
      <c r="AI30" s="20">
        <f>IF(AND(ISNUMBER($C30),ISNUMBER('Plan'!$J29),ISNUMBER(AI$6)),IF($C30&gt;0,IF(INT((AI$6+6-'Plan'!$J29)/$C30)&gt;=MAX(1,-INT(-(AI$6-'Plan'!$J29)/$C30)),"●",""),""),"")</f>
      </c>
      <c r="AJ30" s="20">
        <f>IF(AND(ISNUMBER($C30),ISNUMBER('Plan'!$J29),ISNUMBER(AJ$6)),IF($C30&gt;0,IF(INT((AJ$6+6-'Plan'!$J29)/$C30)&gt;=MAX(1,-INT(-(AJ$6-'Plan'!$J29)/$C30)),"●",""),""),"")</f>
      </c>
      <c r="AK30" s="20">
        <f>IF(AND(ISNUMBER($C30),ISNUMBER('Plan'!$J29),ISNUMBER(AK$6)),IF($C30&gt;0,IF(INT((AK$6+6-'Plan'!$J29)/$C30)&gt;=MAX(1,-INT(-(AK$6-'Plan'!$J29)/$C30)),"●",""),""),"")</f>
      </c>
      <c r="AL30" s="20">
        <f>IF(AND(ISNUMBER($C30),ISNUMBER('Plan'!$J29),ISNUMBER(AL$6)),IF($C30&gt;0,IF(INT((AL$6+6-'Plan'!$J29)/$C30)&gt;=MAX(1,-INT(-(AL$6-'Plan'!$J29)/$C30)),"●",""),""),"")</f>
      </c>
      <c r="AM30" s="20">
        <f>IF(AND(ISNUMBER($C30),ISNUMBER('Plan'!$J29),ISNUMBER(AM$6)),IF($C30&gt;0,IF(INT((AM$6+6-'Plan'!$J29)/$C30)&gt;=MAX(1,-INT(-(AM$6-'Plan'!$J29)/$C30)),"●",""),""),"")</f>
      </c>
      <c r="AN30" s="20">
        <f>IF(AND(ISNUMBER($C30),ISNUMBER('Plan'!$J29),ISNUMBER(AN$6)),IF($C30&gt;0,IF(INT((AN$6+6-'Plan'!$J29)/$C30)&gt;=MAX(1,-INT(-(AN$6-'Plan'!$J29)/$C30)),"●",""),""),"")</f>
      </c>
      <c r="AO30" s="20">
        <f>IF(AND(ISNUMBER($C30),ISNUMBER('Plan'!$J29),ISNUMBER(AO$6)),IF($C30&gt;0,IF(INT((AO$6+6-'Plan'!$J29)/$C30)&gt;=MAX(1,-INT(-(AO$6-'Plan'!$J29)/$C30)),"●",""),""),"")</f>
      </c>
      <c r="AP30" s="20">
        <f>IF(AND(ISNUMBER($C30),ISNUMBER('Plan'!$J29),ISNUMBER(AP$6)),IF($C30&gt;0,IF(INT((AP$6+6-'Plan'!$J29)/$C30)&gt;=MAX(1,-INT(-(AP$6-'Plan'!$J29)/$C30)),"●",""),""),"")</f>
      </c>
      <c r="AQ30" s="20">
        <f>IF(AND(ISNUMBER($C30),ISNUMBER('Plan'!$J29),ISNUMBER(AQ$6)),IF($C30&gt;0,IF(INT((AQ$6+6-'Plan'!$J29)/$C30)&gt;=MAX(1,-INT(-(AQ$6-'Plan'!$J29)/$C30)),"●",""),""),"")</f>
      </c>
      <c r="AR30" s="20">
        <f>IF(AND(ISNUMBER($C30),ISNUMBER('Plan'!$J29),ISNUMBER(AR$6)),IF($C30&gt;0,IF(INT((AR$6+6-'Plan'!$J29)/$C30)&gt;=MAX(1,-INT(-(AR$6-'Plan'!$J29)/$C30)),"●",""),""),"")</f>
      </c>
      <c r="AS30" s="20">
        <f>IF(AND(ISNUMBER($C30),ISNUMBER('Plan'!$J29),ISNUMBER(AS$6)),IF($C30&gt;0,IF(INT((AS$6+6-'Plan'!$J29)/$C30)&gt;=MAX(1,-INT(-(AS$6-'Plan'!$J29)/$C30)),"●",""),""),"")</f>
      </c>
      <c r="AT30" s="20">
        <f>IF(AND(ISNUMBER($C30),ISNUMBER('Plan'!$J29),ISNUMBER(AT$6)),IF($C30&gt;0,IF(INT((AT$6+6-'Plan'!$J29)/$C30)&gt;=MAX(1,-INT(-(AT$6-'Plan'!$J29)/$C30)),"●",""),""),"")</f>
      </c>
      <c r="AU30" s="20">
        <f>IF(AND(ISNUMBER($C30),ISNUMBER('Plan'!$J29),ISNUMBER(AU$6)),IF($C30&gt;0,IF(INT((AU$6+6-'Plan'!$J29)/$C30)&gt;=MAX(1,-INT(-(AU$6-'Plan'!$J29)/$C30)),"●",""),""),"")</f>
      </c>
      <c r="AV30" s="20">
        <f>IF(AND(ISNUMBER($C30),ISNUMBER('Plan'!$J29),ISNUMBER(AV$6)),IF($C30&gt;0,IF(INT((AV$6+6-'Plan'!$J29)/$C30)&gt;=MAX(1,-INT(-(AV$6-'Plan'!$J29)/$C30)),"●",""),""),"")</f>
      </c>
      <c r="AW30" s="20">
        <f>IF(AND(ISNUMBER($C30),ISNUMBER('Plan'!$J29),ISNUMBER(AW$6)),IF($C30&gt;0,IF(INT((AW$6+6-'Plan'!$J29)/$C30)&gt;=MAX(1,-INT(-(AW$6-'Plan'!$J29)/$C30)),"●",""),""),"")</f>
      </c>
      <c r="AX30" s="20">
        <f>IF(AND(ISNUMBER($C30),ISNUMBER('Plan'!$J29),ISNUMBER(AX$6)),IF($C30&gt;0,IF(INT((AX$6+6-'Plan'!$J29)/$C30)&gt;=MAX(1,-INT(-(AX$6-'Plan'!$J29)/$C30)),"●",""),""),"")</f>
      </c>
      <c r="AY30" s="20">
        <f>IF(AND(ISNUMBER($C30),ISNUMBER('Plan'!$J29),ISNUMBER(AY$6)),IF($C30&gt;0,IF(INT((AY$6+6-'Plan'!$J29)/$C30)&gt;=MAX(1,-INT(-(AY$6-'Plan'!$J29)/$C30)),"●",""),""),"")</f>
      </c>
      <c r="AZ30" s="20">
        <f>IF(AND(ISNUMBER($C30),ISNUMBER('Plan'!$J29),ISNUMBER(AZ$6)),IF($C30&gt;0,IF(INT((AZ$6+6-'Plan'!$J29)/$C30)&gt;=MAX(1,-INT(-(AZ$6-'Plan'!$J29)/$C30)),"●",""),""),"")</f>
      </c>
      <c r="BA30" s="20">
        <f>IF(AND(ISNUMBER($C30),ISNUMBER('Plan'!$J29),ISNUMBER(BA$6)),IF($C30&gt;0,IF(INT((BA$6+6-'Plan'!$J29)/$C30)&gt;=MAX(1,-INT(-(BA$6-'Plan'!$J29)/$C30)),"●",""),""),"")</f>
      </c>
      <c r="BB30" s="20">
        <f>IF(AND(ISNUMBER($C30),ISNUMBER('Plan'!$J29),ISNUMBER(BB$6)),IF($C30&gt;0,IF(INT((BB$6+6-'Plan'!$J29)/$C30)&gt;=MAX(1,-INT(-(BB$6-'Plan'!$J29)/$C30)),"●",""),""),"")</f>
      </c>
      <c r="BC30" s="20">
        <f>IF(AND(ISNUMBER($C30),ISNUMBER('Plan'!$J29),ISNUMBER(BC$6)),IF($C30&gt;0,IF(INT((BC$6+6-'Plan'!$J29)/$C30)&gt;=MAX(1,-INT(-(BC$6-'Plan'!$J29)/$C30)),"●",""),""),"")</f>
      </c>
      <c r="BD30" s="20">
        <f>IF(AND(ISNUMBER($C30),ISNUMBER('Plan'!$J29),ISNUMBER(BD$6)),IF($C30&gt;0,IF(INT((BD$6+6-'Plan'!$J29)/$C30)&gt;=MAX(1,-INT(-(BD$6-'Plan'!$J29)/$C30)),"●",""),""),"")</f>
      </c>
    </row>
    <row r="31" spans="1:56" x14ac:dyDescent="0.25">
      <c r="A31" s="11">
        <f>IF('Plan'!B30="",IF('Plan'!A30="","",'Plan'!A30),'Plan'!B30)</f>
      </c>
      <c r="B31" s="11">
        <f>IF('Plan'!D30="","",'Plan'!D30)</f>
      </c>
      <c r="C31" s="18">
        <f>IF(ISNUMBER('Plan'!F30),IF('Plan'!G30="meses",'Plan'!F30*365.25/12,IF('Plan'!G30="semanas",'Plan'!F30*7,IF('Plan'!G30="días",'Plan'!F30,""))),"")</f>
      </c>
      <c r="D31" s="19">
        <f>IF(ISNUMBER('Plan'!H30),'Plan'!H30,"")</f>
      </c>
      <c r="E31" s="20">
        <f>IF(AND(ISNUMBER($C31),ISNUMBER('Plan'!$J30),ISNUMBER(E$6)),IF($C31&gt;0,IF(INT((E$6+6-'Plan'!$J30)/$C31)&gt;=MAX(1,-INT(-(E$6-'Plan'!$J30)/$C31)),"●",""),""),"")</f>
      </c>
      <c r="F31" s="20">
        <f>IF(AND(ISNUMBER($C31),ISNUMBER('Plan'!$J30),ISNUMBER(F$6)),IF($C31&gt;0,IF(INT((F$6+6-'Plan'!$J30)/$C31)&gt;=MAX(1,-INT(-(F$6-'Plan'!$J30)/$C31)),"●",""),""),"")</f>
      </c>
      <c r="G31" s="20">
        <f>IF(AND(ISNUMBER($C31),ISNUMBER('Plan'!$J30),ISNUMBER(G$6)),IF($C31&gt;0,IF(INT((G$6+6-'Plan'!$J30)/$C31)&gt;=MAX(1,-INT(-(G$6-'Plan'!$J30)/$C31)),"●",""),""),"")</f>
      </c>
      <c r="H31" s="20">
        <f>IF(AND(ISNUMBER($C31),ISNUMBER('Plan'!$J30),ISNUMBER(H$6)),IF($C31&gt;0,IF(INT((H$6+6-'Plan'!$J30)/$C31)&gt;=MAX(1,-INT(-(H$6-'Plan'!$J30)/$C31)),"●",""),""),"")</f>
      </c>
      <c r="I31" s="20">
        <f>IF(AND(ISNUMBER($C31),ISNUMBER('Plan'!$J30),ISNUMBER(I$6)),IF($C31&gt;0,IF(INT((I$6+6-'Plan'!$J30)/$C31)&gt;=MAX(1,-INT(-(I$6-'Plan'!$J30)/$C31)),"●",""),""),"")</f>
      </c>
      <c r="J31" s="20">
        <f>IF(AND(ISNUMBER($C31),ISNUMBER('Plan'!$J30),ISNUMBER(J$6)),IF($C31&gt;0,IF(INT((J$6+6-'Plan'!$J30)/$C31)&gt;=MAX(1,-INT(-(J$6-'Plan'!$J30)/$C31)),"●",""),""),"")</f>
      </c>
      <c r="K31" s="20">
        <f>IF(AND(ISNUMBER($C31),ISNUMBER('Plan'!$J30),ISNUMBER(K$6)),IF($C31&gt;0,IF(INT((K$6+6-'Plan'!$J30)/$C31)&gt;=MAX(1,-INT(-(K$6-'Plan'!$J30)/$C31)),"●",""),""),"")</f>
      </c>
      <c r="L31" s="20">
        <f>IF(AND(ISNUMBER($C31),ISNUMBER('Plan'!$J30),ISNUMBER(L$6)),IF($C31&gt;0,IF(INT((L$6+6-'Plan'!$J30)/$C31)&gt;=MAX(1,-INT(-(L$6-'Plan'!$J30)/$C31)),"●",""),""),"")</f>
      </c>
      <c r="M31" s="20">
        <f>IF(AND(ISNUMBER($C31),ISNUMBER('Plan'!$J30),ISNUMBER(M$6)),IF($C31&gt;0,IF(INT((M$6+6-'Plan'!$J30)/$C31)&gt;=MAX(1,-INT(-(M$6-'Plan'!$J30)/$C31)),"●",""),""),"")</f>
      </c>
      <c r="N31" s="20">
        <f>IF(AND(ISNUMBER($C31),ISNUMBER('Plan'!$J30),ISNUMBER(N$6)),IF($C31&gt;0,IF(INT((N$6+6-'Plan'!$J30)/$C31)&gt;=MAX(1,-INT(-(N$6-'Plan'!$J30)/$C31)),"●",""),""),"")</f>
      </c>
      <c r="O31" s="20">
        <f>IF(AND(ISNUMBER($C31),ISNUMBER('Plan'!$J30),ISNUMBER(O$6)),IF($C31&gt;0,IF(INT((O$6+6-'Plan'!$J30)/$C31)&gt;=MAX(1,-INT(-(O$6-'Plan'!$J30)/$C31)),"●",""),""),"")</f>
      </c>
      <c r="P31" s="20">
        <f>IF(AND(ISNUMBER($C31),ISNUMBER('Plan'!$J30),ISNUMBER(P$6)),IF($C31&gt;0,IF(INT((P$6+6-'Plan'!$J30)/$C31)&gt;=MAX(1,-INT(-(P$6-'Plan'!$J30)/$C31)),"●",""),""),"")</f>
      </c>
      <c r="Q31" s="20">
        <f>IF(AND(ISNUMBER($C31),ISNUMBER('Plan'!$J30),ISNUMBER(Q$6)),IF($C31&gt;0,IF(INT((Q$6+6-'Plan'!$J30)/$C31)&gt;=MAX(1,-INT(-(Q$6-'Plan'!$J30)/$C31)),"●",""),""),"")</f>
      </c>
      <c r="R31" s="20">
        <f>IF(AND(ISNUMBER($C31),ISNUMBER('Plan'!$J30),ISNUMBER(R$6)),IF($C31&gt;0,IF(INT((R$6+6-'Plan'!$J30)/$C31)&gt;=MAX(1,-INT(-(R$6-'Plan'!$J30)/$C31)),"●",""),""),"")</f>
      </c>
      <c r="S31" s="20">
        <f>IF(AND(ISNUMBER($C31),ISNUMBER('Plan'!$J30),ISNUMBER(S$6)),IF($C31&gt;0,IF(INT((S$6+6-'Plan'!$J30)/$C31)&gt;=MAX(1,-INT(-(S$6-'Plan'!$J30)/$C31)),"●",""),""),"")</f>
      </c>
      <c r="T31" s="20">
        <f>IF(AND(ISNUMBER($C31),ISNUMBER('Plan'!$J30),ISNUMBER(T$6)),IF($C31&gt;0,IF(INT((T$6+6-'Plan'!$J30)/$C31)&gt;=MAX(1,-INT(-(T$6-'Plan'!$J30)/$C31)),"●",""),""),"")</f>
      </c>
      <c r="U31" s="20">
        <f>IF(AND(ISNUMBER($C31),ISNUMBER('Plan'!$J30),ISNUMBER(U$6)),IF($C31&gt;0,IF(INT((U$6+6-'Plan'!$J30)/$C31)&gt;=MAX(1,-INT(-(U$6-'Plan'!$J30)/$C31)),"●",""),""),"")</f>
      </c>
      <c r="V31" s="20">
        <f>IF(AND(ISNUMBER($C31),ISNUMBER('Plan'!$J30),ISNUMBER(V$6)),IF($C31&gt;0,IF(INT((V$6+6-'Plan'!$J30)/$C31)&gt;=MAX(1,-INT(-(V$6-'Plan'!$J30)/$C31)),"●",""),""),"")</f>
      </c>
      <c r="W31" s="20">
        <f>IF(AND(ISNUMBER($C31),ISNUMBER('Plan'!$J30),ISNUMBER(W$6)),IF($C31&gt;0,IF(INT((W$6+6-'Plan'!$J30)/$C31)&gt;=MAX(1,-INT(-(W$6-'Plan'!$J30)/$C31)),"●",""),""),"")</f>
      </c>
      <c r="X31" s="20">
        <f>IF(AND(ISNUMBER($C31),ISNUMBER('Plan'!$J30),ISNUMBER(X$6)),IF($C31&gt;0,IF(INT((X$6+6-'Plan'!$J30)/$C31)&gt;=MAX(1,-INT(-(X$6-'Plan'!$J30)/$C31)),"●",""),""),"")</f>
      </c>
      <c r="Y31" s="20">
        <f>IF(AND(ISNUMBER($C31),ISNUMBER('Plan'!$J30),ISNUMBER(Y$6)),IF($C31&gt;0,IF(INT((Y$6+6-'Plan'!$J30)/$C31)&gt;=MAX(1,-INT(-(Y$6-'Plan'!$J30)/$C31)),"●",""),""),"")</f>
      </c>
      <c r="Z31" s="20">
        <f>IF(AND(ISNUMBER($C31),ISNUMBER('Plan'!$J30),ISNUMBER(Z$6)),IF($C31&gt;0,IF(INT((Z$6+6-'Plan'!$J30)/$C31)&gt;=MAX(1,-INT(-(Z$6-'Plan'!$J30)/$C31)),"●",""),""),"")</f>
      </c>
      <c r="AA31" s="20">
        <f>IF(AND(ISNUMBER($C31),ISNUMBER('Plan'!$J30),ISNUMBER(AA$6)),IF($C31&gt;0,IF(INT((AA$6+6-'Plan'!$J30)/$C31)&gt;=MAX(1,-INT(-(AA$6-'Plan'!$J30)/$C31)),"●",""),""),"")</f>
      </c>
      <c r="AB31" s="20">
        <f>IF(AND(ISNUMBER($C31),ISNUMBER('Plan'!$J30),ISNUMBER(AB$6)),IF($C31&gt;0,IF(INT((AB$6+6-'Plan'!$J30)/$C31)&gt;=MAX(1,-INT(-(AB$6-'Plan'!$J30)/$C31)),"●",""),""),"")</f>
      </c>
      <c r="AC31" s="20">
        <f>IF(AND(ISNUMBER($C31),ISNUMBER('Plan'!$J30),ISNUMBER(AC$6)),IF($C31&gt;0,IF(INT((AC$6+6-'Plan'!$J30)/$C31)&gt;=MAX(1,-INT(-(AC$6-'Plan'!$J30)/$C31)),"●",""),""),"")</f>
      </c>
      <c r="AD31" s="20">
        <f>IF(AND(ISNUMBER($C31),ISNUMBER('Plan'!$J30),ISNUMBER(AD$6)),IF($C31&gt;0,IF(INT((AD$6+6-'Plan'!$J30)/$C31)&gt;=MAX(1,-INT(-(AD$6-'Plan'!$J30)/$C31)),"●",""),""),"")</f>
      </c>
      <c r="AE31" s="20">
        <f>IF(AND(ISNUMBER($C31),ISNUMBER('Plan'!$J30),ISNUMBER(AE$6)),IF($C31&gt;0,IF(INT((AE$6+6-'Plan'!$J30)/$C31)&gt;=MAX(1,-INT(-(AE$6-'Plan'!$J30)/$C31)),"●",""),""),"")</f>
      </c>
      <c r="AF31" s="20">
        <f>IF(AND(ISNUMBER($C31),ISNUMBER('Plan'!$J30),ISNUMBER(AF$6)),IF($C31&gt;0,IF(INT((AF$6+6-'Plan'!$J30)/$C31)&gt;=MAX(1,-INT(-(AF$6-'Plan'!$J30)/$C31)),"●",""),""),"")</f>
      </c>
      <c r="AG31" s="20">
        <f>IF(AND(ISNUMBER($C31),ISNUMBER('Plan'!$J30),ISNUMBER(AG$6)),IF($C31&gt;0,IF(INT((AG$6+6-'Plan'!$J30)/$C31)&gt;=MAX(1,-INT(-(AG$6-'Plan'!$J30)/$C31)),"●",""),""),"")</f>
      </c>
      <c r="AH31" s="20">
        <f>IF(AND(ISNUMBER($C31),ISNUMBER('Plan'!$J30),ISNUMBER(AH$6)),IF($C31&gt;0,IF(INT((AH$6+6-'Plan'!$J30)/$C31)&gt;=MAX(1,-INT(-(AH$6-'Plan'!$J30)/$C31)),"●",""),""),"")</f>
      </c>
      <c r="AI31" s="20">
        <f>IF(AND(ISNUMBER($C31),ISNUMBER('Plan'!$J30),ISNUMBER(AI$6)),IF($C31&gt;0,IF(INT((AI$6+6-'Plan'!$J30)/$C31)&gt;=MAX(1,-INT(-(AI$6-'Plan'!$J30)/$C31)),"●",""),""),"")</f>
      </c>
      <c r="AJ31" s="20">
        <f>IF(AND(ISNUMBER($C31),ISNUMBER('Plan'!$J30),ISNUMBER(AJ$6)),IF($C31&gt;0,IF(INT((AJ$6+6-'Plan'!$J30)/$C31)&gt;=MAX(1,-INT(-(AJ$6-'Plan'!$J30)/$C31)),"●",""),""),"")</f>
      </c>
      <c r="AK31" s="20">
        <f>IF(AND(ISNUMBER($C31),ISNUMBER('Plan'!$J30),ISNUMBER(AK$6)),IF($C31&gt;0,IF(INT((AK$6+6-'Plan'!$J30)/$C31)&gt;=MAX(1,-INT(-(AK$6-'Plan'!$J30)/$C31)),"●",""),""),"")</f>
      </c>
      <c r="AL31" s="20">
        <f>IF(AND(ISNUMBER($C31),ISNUMBER('Plan'!$J30),ISNUMBER(AL$6)),IF($C31&gt;0,IF(INT((AL$6+6-'Plan'!$J30)/$C31)&gt;=MAX(1,-INT(-(AL$6-'Plan'!$J30)/$C31)),"●",""),""),"")</f>
      </c>
      <c r="AM31" s="20">
        <f>IF(AND(ISNUMBER($C31),ISNUMBER('Plan'!$J30),ISNUMBER(AM$6)),IF($C31&gt;0,IF(INT((AM$6+6-'Plan'!$J30)/$C31)&gt;=MAX(1,-INT(-(AM$6-'Plan'!$J30)/$C31)),"●",""),""),"")</f>
      </c>
      <c r="AN31" s="20">
        <f>IF(AND(ISNUMBER($C31),ISNUMBER('Plan'!$J30),ISNUMBER(AN$6)),IF($C31&gt;0,IF(INT((AN$6+6-'Plan'!$J30)/$C31)&gt;=MAX(1,-INT(-(AN$6-'Plan'!$J30)/$C31)),"●",""),""),"")</f>
      </c>
      <c r="AO31" s="20">
        <f>IF(AND(ISNUMBER($C31),ISNUMBER('Plan'!$J30),ISNUMBER(AO$6)),IF($C31&gt;0,IF(INT((AO$6+6-'Plan'!$J30)/$C31)&gt;=MAX(1,-INT(-(AO$6-'Plan'!$J30)/$C31)),"●",""),""),"")</f>
      </c>
      <c r="AP31" s="20">
        <f>IF(AND(ISNUMBER($C31),ISNUMBER('Plan'!$J30),ISNUMBER(AP$6)),IF($C31&gt;0,IF(INT((AP$6+6-'Plan'!$J30)/$C31)&gt;=MAX(1,-INT(-(AP$6-'Plan'!$J30)/$C31)),"●",""),""),"")</f>
      </c>
      <c r="AQ31" s="20">
        <f>IF(AND(ISNUMBER($C31),ISNUMBER('Plan'!$J30),ISNUMBER(AQ$6)),IF($C31&gt;0,IF(INT((AQ$6+6-'Plan'!$J30)/$C31)&gt;=MAX(1,-INT(-(AQ$6-'Plan'!$J30)/$C31)),"●",""),""),"")</f>
      </c>
      <c r="AR31" s="20">
        <f>IF(AND(ISNUMBER($C31),ISNUMBER('Plan'!$J30),ISNUMBER(AR$6)),IF($C31&gt;0,IF(INT((AR$6+6-'Plan'!$J30)/$C31)&gt;=MAX(1,-INT(-(AR$6-'Plan'!$J30)/$C31)),"●",""),""),"")</f>
      </c>
      <c r="AS31" s="20">
        <f>IF(AND(ISNUMBER($C31),ISNUMBER('Plan'!$J30),ISNUMBER(AS$6)),IF($C31&gt;0,IF(INT((AS$6+6-'Plan'!$J30)/$C31)&gt;=MAX(1,-INT(-(AS$6-'Plan'!$J30)/$C31)),"●",""),""),"")</f>
      </c>
      <c r="AT31" s="20">
        <f>IF(AND(ISNUMBER($C31),ISNUMBER('Plan'!$J30),ISNUMBER(AT$6)),IF($C31&gt;0,IF(INT((AT$6+6-'Plan'!$J30)/$C31)&gt;=MAX(1,-INT(-(AT$6-'Plan'!$J30)/$C31)),"●",""),""),"")</f>
      </c>
      <c r="AU31" s="20">
        <f>IF(AND(ISNUMBER($C31),ISNUMBER('Plan'!$J30),ISNUMBER(AU$6)),IF($C31&gt;0,IF(INT((AU$6+6-'Plan'!$J30)/$C31)&gt;=MAX(1,-INT(-(AU$6-'Plan'!$J30)/$C31)),"●",""),""),"")</f>
      </c>
      <c r="AV31" s="20">
        <f>IF(AND(ISNUMBER($C31),ISNUMBER('Plan'!$J30),ISNUMBER(AV$6)),IF($C31&gt;0,IF(INT((AV$6+6-'Plan'!$J30)/$C31)&gt;=MAX(1,-INT(-(AV$6-'Plan'!$J30)/$C31)),"●",""),""),"")</f>
      </c>
      <c r="AW31" s="20">
        <f>IF(AND(ISNUMBER($C31),ISNUMBER('Plan'!$J30),ISNUMBER(AW$6)),IF($C31&gt;0,IF(INT((AW$6+6-'Plan'!$J30)/$C31)&gt;=MAX(1,-INT(-(AW$6-'Plan'!$J30)/$C31)),"●",""),""),"")</f>
      </c>
      <c r="AX31" s="20">
        <f>IF(AND(ISNUMBER($C31),ISNUMBER('Plan'!$J30),ISNUMBER(AX$6)),IF($C31&gt;0,IF(INT((AX$6+6-'Plan'!$J30)/$C31)&gt;=MAX(1,-INT(-(AX$6-'Plan'!$J30)/$C31)),"●",""),""),"")</f>
      </c>
      <c r="AY31" s="20">
        <f>IF(AND(ISNUMBER($C31),ISNUMBER('Plan'!$J30),ISNUMBER(AY$6)),IF($C31&gt;0,IF(INT((AY$6+6-'Plan'!$J30)/$C31)&gt;=MAX(1,-INT(-(AY$6-'Plan'!$J30)/$C31)),"●",""),""),"")</f>
      </c>
      <c r="AZ31" s="20">
        <f>IF(AND(ISNUMBER($C31),ISNUMBER('Plan'!$J30),ISNUMBER(AZ$6)),IF($C31&gt;0,IF(INT((AZ$6+6-'Plan'!$J30)/$C31)&gt;=MAX(1,-INT(-(AZ$6-'Plan'!$J30)/$C31)),"●",""),""),"")</f>
      </c>
      <c r="BA31" s="20">
        <f>IF(AND(ISNUMBER($C31),ISNUMBER('Plan'!$J30),ISNUMBER(BA$6)),IF($C31&gt;0,IF(INT((BA$6+6-'Plan'!$J30)/$C31)&gt;=MAX(1,-INT(-(BA$6-'Plan'!$J30)/$C31)),"●",""),""),"")</f>
      </c>
      <c r="BB31" s="20">
        <f>IF(AND(ISNUMBER($C31),ISNUMBER('Plan'!$J30),ISNUMBER(BB$6)),IF($C31&gt;0,IF(INT((BB$6+6-'Plan'!$J30)/$C31)&gt;=MAX(1,-INT(-(BB$6-'Plan'!$J30)/$C31)),"●",""),""),"")</f>
      </c>
      <c r="BC31" s="20">
        <f>IF(AND(ISNUMBER($C31),ISNUMBER('Plan'!$J30),ISNUMBER(BC$6)),IF($C31&gt;0,IF(INT((BC$6+6-'Plan'!$J30)/$C31)&gt;=MAX(1,-INT(-(BC$6-'Plan'!$J30)/$C31)),"●",""),""),"")</f>
      </c>
      <c r="BD31" s="20">
        <f>IF(AND(ISNUMBER($C31),ISNUMBER('Plan'!$J30),ISNUMBER(BD$6)),IF($C31&gt;0,IF(INT((BD$6+6-'Plan'!$J30)/$C31)&gt;=MAX(1,-INT(-(BD$6-'Plan'!$J30)/$C31)),"●",""),""),"")</f>
      </c>
    </row>
    <row r="32" spans="1:56" x14ac:dyDescent="0.25">
      <c r="A32" s="11">
        <f>IF('Plan'!B31="",IF('Plan'!A31="","",'Plan'!A31),'Plan'!B31)</f>
      </c>
      <c r="B32" s="11">
        <f>IF('Plan'!D31="","",'Plan'!D31)</f>
      </c>
      <c r="C32" s="18">
        <f>IF(ISNUMBER('Plan'!F31),IF('Plan'!G31="meses",'Plan'!F31*365.25/12,IF('Plan'!G31="semanas",'Plan'!F31*7,IF('Plan'!G31="días",'Plan'!F31,""))),"")</f>
      </c>
      <c r="D32" s="19">
        <f>IF(ISNUMBER('Plan'!H31),'Plan'!H31,"")</f>
      </c>
      <c r="E32" s="20">
        <f>IF(AND(ISNUMBER($C32),ISNUMBER('Plan'!$J31),ISNUMBER(E$6)),IF($C32&gt;0,IF(INT((E$6+6-'Plan'!$J31)/$C32)&gt;=MAX(1,-INT(-(E$6-'Plan'!$J31)/$C32)),"●",""),""),"")</f>
      </c>
      <c r="F32" s="20">
        <f>IF(AND(ISNUMBER($C32),ISNUMBER('Plan'!$J31),ISNUMBER(F$6)),IF($C32&gt;0,IF(INT((F$6+6-'Plan'!$J31)/$C32)&gt;=MAX(1,-INT(-(F$6-'Plan'!$J31)/$C32)),"●",""),""),"")</f>
      </c>
      <c r="G32" s="20">
        <f>IF(AND(ISNUMBER($C32),ISNUMBER('Plan'!$J31),ISNUMBER(G$6)),IF($C32&gt;0,IF(INT((G$6+6-'Plan'!$J31)/$C32)&gt;=MAX(1,-INT(-(G$6-'Plan'!$J31)/$C32)),"●",""),""),"")</f>
      </c>
      <c r="H32" s="20">
        <f>IF(AND(ISNUMBER($C32),ISNUMBER('Plan'!$J31),ISNUMBER(H$6)),IF($C32&gt;0,IF(INT((H$6+6-'Plan'!$J31)/$C32)&gt;=MAX(1,-INT(-(H$6-'Plan'!$J31)/$C32)),"●",""),""),"")</f>
      </c>
      <c r="I32" s="20">
        <f>IF(AND(ISNUMBER($C32),ISNUMBER('Plan'!$J31),ISNUMBER(I$6)),IF($C32&gt;0,IF(INT((I$6+6-'Plan'!$J31)/$C32)&gt;=MAX(1,-INT(-(I$6-'Plan'!$J31)/$C32)),"●",""),""),"")</f>
      </c>
      <c r="J32" s="20">
        <f>IF(AND(ISNUMBER($C32),ISNUMBER('Plan'!$J31),ISNUMBER(J$6)),IF($C32&gt;0,IF(INT((J$6+6-'Plan'!$J31)/$C32)&gt;=MAX(1,-INT(-(J$6-'Plan'!$J31)/$C32)),"●",""),""),"")</f>
      </c>
      <c r="K32" s="20">
        <f>IF(AND(ISNUMBER($C32),ISNUMBER('Plan'!$J31),ISNUMBER(K$6)),IF($C32&gt;0,IF(INT((K$6+6-'Plan'!$J31)/$C32)&gt;=MAX(1,-INT(-(K$6-'Plan'!$J31)/$C32)),"●",""),""),"")</f>
      </c>
      <c r="L32" s="20">
        <f>IF(AND(ISNUMBER($C32),ISNUMBER('Plan'!$J31),ISNUMBER(L$6)),IF($C32&gt;0,IF(INT((L$6+6-'Plan'!$J31)/$C32)&gt;=MAX(1,-INT(-(L$6-'Plan'!$J31)/$C32)),"●",""),""),"")</f>
      </c>
      <c r="M32" s="20">
        <f>IF(AND(ISNUMBER($C32),ISNUMBER('Plan'!$J31),ISNUMBER(M$6)),IF($C32&gt;0,IF(INT((M$6+6-'Plan'!$J31)/$C32)&gt;=MAX(1,-INT(-(M$6-'Plan'!$J31)/$C32)),"●",""),""),"")</f>
      </c>
      <c r="N32" s="20">
        <f>IF(AND(ISNUMBER($C32),ISNUMBER('Plan'!$J31),ISNUMBER(N$6)),IF($C32&gt;0,IF(INT((N$6+6-'Plan'!$J31)/$C32)&gt;=MAX(1,-INT(-(N$6-'Plan'!$J31)/$C32)),"●",""),""),"")</f>
      </c>
      <c r="O32" s="20">
        <f>IF(AND(ISNUMBER($C32),ISNUMBER('Plan'!$J31),ISNUMBER(O$6)),IF($C32&gt;0,IF(INT((O$6+6-'Plan'!$J31)/$C32)&gt;=MAX(1,-INT(-(O$6-'Plan'!$J31)/$C32)),"●",""),""),"")</f>
      </c>
      <c r="P32" s="20">
        <f>IF(AND(ISNUMBER($C32),ISNUMBER('Plan'!$J31),ISNUMBER(P$6)),IF($C32&gt;0,IF(INT((P$6+6-'Plan'!$J31)/$C32)&gt;=MAX(1,-INT(-(P$6-'Plan'!$J31)/$C32)),"●",""),""),"")</f>
      </c>
      <c r="Q32" s="20">
        <f>IF(AND(ISNUMBER($C32),ISNUMBER('Plan'!$J31),ISNUMBER(Q$6)),IF($C32&gt;0,IF(INT((Q$6+6-'Plan'!$J31)/$C32)&gt;=MAX(1,-INT(-(Q$6-'Plan'!$J31)/$C32)),"●",""),""),"")</f>
      </c>
      <c r="R32" s="20">
        <f>IF(AND(ISNUMBER($C32),ISNUMBER('Plan'!$J31),ISNUMBER(R$6)),IF($C32&gt;0,IF(INT((R$6+6-'Plan'!$J31)/$C32)&gt;=MAX(1,-INT(-(R$6-'Plan'!$J31)/$C32)),"●",""),""),"")</f>
      </c>
      <c r="S32" s="20">
        <f>IF(AND(ISNUMBER($C32),ISNUMBER('Plan'!$J31),ISNUMBER(S$6)),IF($C32&gt;0,IF(INT((S$6+6-'Plan'!$J31)/$C32)&gt;=MAX(1,-INT(-(S$6-'Plan'!$J31)/$C32)),"●",""),""),"")</f>
      </c>
      <c r="T32" s="20">
        <f>IF(AND(ISNUMBER($C32),ISNUMBER('Plan'!$J31),ISNUMBER(T$6)),IF($C32&gt;0,IF(INT((T$6+6-'Plan'!$J31)/$C32)&gt;=MAX(1,-INT(-(T$6-'Plan'!$J31)/$C32)),"●",""),""),"")</f>
      </c>
      <c r="U32" s="20">
        <f>IF(AND(ISNUMBER($C32),ISNUMBER('Plan'!$J31),ISNUMBER(U$6)),IF($C32&gt;0,IF(INT((U$6+6-'Plan'!$J31)/$C32)&gt;=MAX(1,-INT(-(U$6-'Plan'!$J31)/$C32)),"●",""),""),"")</f>
      </c>
      <c r="V32" s="20">
        <f>IF(AND(ISNUMBER($C32),ISNUMBER('Plan'!$J31),ISNUMBER(V$6)),IF($C32&gt;0,IF(INT((V$6+6-'Plan'!$J31)/$C32)&gt;=MAX(1,-INT(-(V$6-'Plan'!$J31)/$C32)),"●",""),""),"")</f>
      </c>
      <c r="W32" s="20">
        <f>IF(AND(ISNUMBER($C32),ISNUMBER('Plan'!$J31),ISNUMBER(W$6)),IF($C32&gt;0,IF(INT((W$6+6-'Plan'!$J31)/$C32)&gt;=MAX(1,-INT(-(W$6-'Plan'!$J31)/$C32)),"●",""),""),"")</f>
      </c>
      <c r="X32" s="20">
        <f>IF(AND(ISNUMBER($C32),ISNUMBER('Plan'!$J31),ISNUMBER(X$6)),IF($C32&gt;0,IF(INT((X$6+6-'Plan'!$J31)/$C32)&gt;=MAX(1,-INT(-(X$6-'Plan'!$J31)/$C32)),"●",""),""),"")</f>
      </c>
      <c r="Y32" s="20">
        <f>IF(AND(ISNUMBER($C32),ISNUMBER('Plan'!$J31),ISNUMBER(Y$6)),IF($C32&gt;0,IF(INT((Y$6+6-'Plan'!$J31)/$C32)&gt;=MAX(1,-INT(-(Y$6-'Plan'!$J31)/$C32)),"●",""),""),"")</f>
      </c>
      <c r="Z32" s="20">
        <f>IF(AND(ISNUMBER($C32),ISNUMBER('Plan'!$J31),ISNUMBER(Z$6)),IF($C32&gt;0,IF(INT((Z$6+6-'Plan'!$J31)/$C32)&gt;=MAX(1,-INT(-(Z$6-'Plan'!$J31)/$C32)),"●",""),""),"")</f>
      </c>
      <c r="AA32" s="20">
        <f>IF(AND(ISNUMBER($C32),ISNUMBER('Plan'!$J31),ISNUMBER(AA$6)),IF($C32&gt;0,IF(INT((AA$6+6-'Plan'!$J31)/$C32)&gt;=MAX(1,-INT(-(AA$6-'Plan'!$J31)/$C32)),"●",""),""),"")</f>
      </c>
      <c r="AB32" s="20">
        <f>IF(AND(ISNUMBER($C32),ISNUMBER('Plan'!$J31),ISNUMBER(AB$6)),IF($C32&gt;0,IF(INT((AB$6+6-'Plan'!$J31)/$C32)&gt;=MAX(1,-INT(-(AB$6-'Plan'!$J31)/$C32)),"●",""),""),"")</f>
      </c>
      <c r="AC32" s="20">
        <f>IF(AND(ISNUMBER($C32),ISNUMBER('Plan'!$J31),ISNUMBER(AC$6)),IF($C32&gt;0,IF(INT((AC$6+6-'Plan'!$J31)/$C32)&gt;=MAX(1,-INT(-(AC$6-'Plan'!$J31)/$C32)),"●",""),""),"")</f>
      </c>
      <c r="AD32" s="20">
        <f>IF(AND(ISNUMBER($C32),ISNUMBER('Plan'!$J31),ISNUMBER(AD$6)),IF($C32&gt;0,IF(INT((AD$6+6-'Plan'!$J31)/$C32)&gt;=MAX(1,-INT(-(AD$6-'Plan'!$J31)/$C32)),"●",""),""),"")</f>
      </c>
      <c r="AE32" s="20">
        <f>IF(AND(ISNUMBER($C32),ISNUMBER('Plan'!$J31),ISNUMBER(AE$6)),IF($C32&gt;0,IF(INT((AE$6+6-'Plan'!$J31)/$C32)&gt;=MAX(1,-INT(-(AE$6-'Plan'!$J31)/$C32)),"●",""),""),"")</f>
      </c>
      <c r="AF32" s="20">
        <f>IF(AND(ISNUMBER($C32),ISNUMBER('Plan'!$J31),ISNUMBER(AF$6)),IF($C32&gt;0,IF(INT((AF$6+6-'Plan'!$J31)/$C32)&gt;=MAX(1,-INT(-(AF$6-'Plan'!$J31)/$C32)),"●",""),""),"")</f>
      </c>
      <c r="AG32" s="20">
        <f>IF(AND(ISNUMBER($C32),ISNUMBER('Plan'!$J31),ISNUMBER(AG$6)),IF($C32&gt;0,IF(INT((AG$6+6-'Plan'!$J31)/$C32)&gt;=MAX(1,-INT(-(AG$6-'Plan'!$J31)/$C32)),"●",""),""),"")</f>
      </c>
      <c r="AH32" s="20">
        <f>IF(AND(ISNUMBER($C32),ISNUMBER('Plan'!$J31),ISNUMBER(AH$6)),IF($C32&gt;0,IF(INT((AH$6+6-'Plan'!$J31)/$C32)&gt;=MAX(1,-INT(-(AH$6-'Plan'!$J31)/$C32)),"●",""),""),"")</f>
      </c>
      <c r="AI32" s="20">
        <f>IF(AND(ISNUMBER($C32),ISNUMBER('Plan'!$J31),ISNUMBER(AI$6)),IF($C32&gt;0,IF(INT((AI$6+6-'Plan'!$J31)/$C32)&gt;=MAX(1,-INT(-(AI$6-'Plan'!$J31)/$C32)),"●",""),""),"")</f>
      </c>
      <c r="AJ32" s="20">
        <f>IF(AND(ISNUMBER($C32),ISNUMBER('Plan'!$J31),ISNUMBER(AJ$6)),IF($C32&gt;0,IF(INT((AJ$6+6-'Plan'!$J31)/$C32)&gt;=MAX(1,-INT(-(AJ$6-'Plan'!$J31)/$C32)),"●",""),""),"")</f>
      </c>
      <c r="AK32" s="20">
        <f>IF(AND(ISNUMBER($C32),ISNUMBER('Plan'!$J31),ISNUMBER(AK$6)),IF($C32&gt;0,IF(INT((AK$6+6-'Plan'!$J31)/$C32)&gt;=MAX(1,-INT(-(AK$6-'Plan'!$J31)/$C32)),"●",""),""),"")</f>
      </c>
      <c r="AL32" s="20">
        <f>IF(AND(ISNUMBER($C32),ISNUMBER('Plan'!$J31),ISNUMBER(AL$6)),IF($C32&gt;0,IF(INT((AL$6+6-'Plan'!$J31)/$C32)&gt;=MAX(1,-INT(-(AL$6-'Plan'!$J31)/$C32)),"●",""),""),"")</f>
      </c>
      <c r="AM32" s="20">
        <f>IF(AND(ISNUMBER($C32),ISNUMBER('Plan'!$J31),ISNUMBER(AM$6)),IF($C32&gt;0,IF(INT((AM$6+6-'Plan'!$J31)/$C32)&gt;=MAX(1,-INT(-(AM$6-'Plan'!$J31)/$C32)),"●",""),""),"")</f>
      </c>
      <c r="AN32" s="20">
        <f>IF(AND(ISNUMBER($C32),ISNUMBER('Plan'!$J31),ISNUMBER(AN$6)),IF($C32&gt;0,IF(INT((AN$6+6-'Plan'!$J31)/$C32)&gt;=MAX(1,-INT(-(AN$6-'Plan'!$J31)/$C32)),"●",""),""),"")</f>
      </c>
      <c r="AO32" s="20">
        <f>IF(AND(ISNUMBER($C32),ISNUMBER('Plan'!$J31),ISNUMBER(AO$6)),IF($C32&gt;0,IF(INT((AO$6+6-'Plan'!$J31)/$C32)&gt;=MAX(1,-INT(-(AO$6-'Plan'!$J31)/$C32)),"●",""),""),"")</f>
      </c>
      <c r="AP32" s="20">
        <f>IF(AND(ISNUMBER($C32),ISNUMBER('Plan'!$J31),ISNUMBER(AP$6)),IF($C32&gt;0,IF(INT((AP$6+6-'Plan'!$J31)/$C32)&gt;=MAX(1,-INT(-(AP$6-'Plan'!$J31)/$C32)),"●",""),""),"")</f>
      </c>
      <c r="AQ32" s="20">
        <f>IF(AND(ISNUMBER($C32),ISNUMBER('Plan'!$J31),ISNUMBER(AQ$6)),IF($C32&gt;0,IF(INT((AQ$6+6-'Plan'!$J31)/$C32)&gt;=MAX(1,-INT(-(AQ$6-'Plan'!$J31)/$C32)),"●",""),""),"")</f>
      </c>
      <c r="AR32" s="20">
        <f>IF(AND(ISNUMBER($C32),ISNUMBER('Plan'!$J31),ISNUMBER(AR$6)),IF($C32&gt;0,IF(INT((AR$6+6-'Plan'!$J31)/$C32)&gt;=MAX(1,-INT(-(AR$6-'Plan'!$J31)/$C32)),"●",""),""),"")</f>
      </c>
      <c r="AS32" s="20">
        <f>IF(AND(ISNUMBER($C32),ISNUMBER('Plan'!$J31),ISNUMBER(AS$6)),IF($C32&gt;0,IF(INT((AS$6+6-'Plan'!$J31)/$C32)&gt;=MAX(1,-INT(-(AS$6-'Plan'!$J31)/$C32)),"●",""),""),"")</f>
      </c>
      <c r="AT32" s="20">
        <f>IF(AND(ISNUMBER($C32),ISNUMBER('Plan'!$J31),ISNUMBER(AT$6)),IF($C32&gt;0,IF(INT((AT$6+6-'Plan'!$J31)/$C32)&gt;=MAX(1,-INT(-(AT$6-'Plan'!$J31)/$C32)),"●",""),""),"")</f>
      </c>
      <c r="AU32" s="20">
        <f>IF(AND(ISNUMBER($C32),ISNUMBER('Plan'!$J31),ISNUMBER(AU$6)),IF($C32&gt;0,IF(INT((AU$6+6-'Plan'!$J31)/$C32)&gt;=MAX(1,-INT(-(AU$6-'Plan'!$J31)/$C32)),"●",""),""),"")</f>
      </c>
      <c r="AV32" s="20">
        <f>IF(AND(ISNUMBER($C32),ISNUMBER('Plan'!$J31),ISNUMBER(AV$6)),IF($C32&gt;0,IF(INT((AV$6+6-'Plan'!$J31)/$C32)&gt;=MAX(1,-INT(-(AV$6-'Plan'!$J31)/$C32)),"●",""),""),"")</f>
      </c>
      <c r="AW32" s="20">
        <f>IF(AND(ISNUMBER($C32),ISNUMBER('Plan'!$J31),ISNUMBER(AW$6)),IF($C32&gt;0,IF(INT((AW$6+6-'Plan'!$J31)/$C32)&gt;=MAX(1,-INT(-(AW$6-'Plan'!$J31)/$C32)),"●",""),""),"")</f>
      </c>
      <c r="AX32" s="20">
        <f>IF(AND(ISNUMBER($C32),ISNUMBER('Plan'!$J31),ISNUMBER(AX$6)),IF($C32&gt;0,IF(INT((AX$6+6-'Plan'!$J31)/$C32)&gt;=MAX(1,-INT(-(AX$6-'Plan'!$J31)/$C32)),"●",""),""),"")</f>
      </c>
      <c r="AY32" s="20">
        <f>IF(AND(ISNUMBER($C32),ISNUMBER('Plan'!$J31),ISNUMBER(AY$6)),IF($C32&gt;0,IF(INT((AY$6+6-'Plan'!$J31)/$C32)&gt;=MAX(1,-INT(-(AY$6-'Plan'!$J31)/$C32)),"●",""),""),"")</f>
      </c>
      <c r="AZ32" s="20">
        <f>IF(AND(ISNUMBER($C32),ISNUMBER('Plan'!$J31),ISNUMBER(AZ$6)),IF($C32&gt;0,IF(INT((AZ$6+6-'Plan'!$J31)/$C32)&gt;=MAX(1,-INT(-(AZ$6-'Plan'!$J31)/$C32)),"●",""),""),"")</f>
      </c>
      <c r="BA32" s="20">
        <f>IF(AND(ISNUMBER($C32),ISNUMBER('Plan'!$J31),ISNUMBER(BA$6)),IF($C32&gt;0,IF(INT((BA$6+6-'Plan'!$J31)/$C32)&gt;=MAX(1,-INT(-(BA$6-'Plan'!$J31)/$C32)),"●",""),""),"")</f>
      </c>
      <c r="BB32" s="20">
        <f>IF(AND(ISNUMBER($C32),ISNUMBER('Plan'!$J31),ISNUMBER(BB$6)),IF($C32&gt;0,IF(INT((BB$6+6-'Plan'!$J31)/$C32)&gt;=MAX(1,-INT(-(BB$6-'Plan'!$J31)/$C32)),"●",""),""),"")</f>
      </c>
      <c r="BC32" s="20">
        <f>IF(AND(ISNUMBER($C32),ISNUMBER('Plan'!$J31),ISNUMBER(BC$6)),IF($C32&gt;0,IF(INT((BC$6+6-'Plan'!$J31)/$C32)&gt;=MAX(1,-INT(-(BC$6-'Plan'!$J31)/$C32)),"●",""),""),"")</f>
      </c>
      <c r="BD32" s="20">
        <f>IF(AND(ISNUMBER($C32),ISNUMBER('Plan'!$J31),ISNUMBER(BD$6)),IF($C32&gt;0,IF(INT((BD$6+6-'Plan'!$J31)/$C32)&gt;=MAX(1,-INT(-(BD$6-'Plan'!$J31)/$C32)),"●",""),""),"")</f>
      </c>
    </row>
    <row r="33" spans="1:56" x14ac:dyDescent="0.25">
      <c r="A33" s="11">
        <f>IF('Plan'!B32="",IF('Plan'!A32="","",'Plan'!A32),'Plan'!B32)</f>
      </c>
      <c r="B33" s="11">
        <f>IF('Plan'!D32="","",'Plan'!D32)</f>
      </c>
      <c r="C33" s="18">
        <f>IF(ISNUMBER('Plan'!F32),IF('Plan'!G32="meses",'Plan'!F32*365.25/12,IF('Plan'!G32="semanas",'Plan'!F32*7,IF('Plan'!G32="días",'Plan'!F32,""))),"")</f>
      </c>
      <c r="D33" s="19">
        <f>IF(ISNUMBER('Plan'!H32),'Plan'!H32,"")</f>
      </c>
      <c r="E33" s="20">
        <f>IF(AND(ISNUMBER($C33),ISNUMBER('Plan'!$J32),ISNUMBER(E$6)),IF($C33&gt;0,IF(INT((E$6+6-'Plan'!$J32)/$C33)&gt;=MAX(1,-INT(-(E$6-'Plan'!$J32)/$C33)),"●",""),""),"")</f>
      </c>
      <c r="F33" s="20">
        <f>IF(AND(ISNUMBER($C33),ISNUMBER('Plan'!$J32),ISNUMBER(F$6)),IF($C33&gt;0,IF(INT((F$6+6-'Plan'!$J32)/$C33)&gt;=MAX(1,-INT(-(F$6-'Plan'!$J32)/$C33)),"●",""),""),"")</f>
      </c>
      <c r="G33" s="20">
        <f>IF(AND(ISNUMBER($C33),ISNUMBER('Plan'!$J32),ISNUMBER(G$6)),IF($C33&gt;0,IF(INT((G$6+6-'Plan'!$J32)/$C33)&gt;=MAX(1,-INT(-(G$6-'Plan'!$J32)/$C33)),"●",""),""),"")</f>
      </c>
      <c r="H33" s="20">
        <f>IF(AND(ISNUMBER($C33),ISNUMBER('Plan'!$J32),ISNUMBER(H$6)),IF($C33&gt;0,IF(INT((H$6+6-'Plan'!$J32)/$C33)&gt;=MAX(1,-INT(-(H$6-'Plan'!$J32)/$C33)),"●",""),""),"")</f>
      </c>
      <c r="I33" s="20">
        <f>IF(AND(ISNUMBER($C33),ISNUMBER('Plan'!$J32),ISNUMBER(I$6)),IF($C33&gt;0,IF(INT((I$6+6-'Plan'!$J32)/$C33)&gt;=MAX(1,-INT(-(I$6-'Plan'!$J32)/$C33)),"●",""),""),"")</f>
      </c>
      <c r="J33" s="20">
        <f>IF(AND(ISNUMBER($C33),ISNUMBER('Plan'!$J32),ISNUMBER(J$6)),IF($C33&gt;0,IF(INT((J$6+6-'Plan'!$J32)/$C33)&gt;=MAX(1,-INT(-(J$6-'Plan'!$J32)/$C33)),"●",""),""),"")</f>
      </c>
      <c r="K33" s="20">
        <f>IF(AND(ISNUMBER($C33),ISNUMBER('Plan'!$J32),ISNUMBER(K$6)),IF($C33&gt;0,IF(INT((K$6+6-'Plan'!$J32)/$C33)&gt;=MAX(1,-INT(-(K$6-'Plan'!$J32)/$C33)),"●",""),""),"")</f>
      </c>
      <c r="L33" s="20">
        <f>IF(AND(ISNUMBER($C33),ISNUMBER('Plan'!$J32),ISNUMBER(L$6)),IF($C33&gt;0,IF(INT((L$6+6-'Plan'!$J32)/$C33)&gt;=MAX(1,-INT(-(L$6-'Plan'!$J32)/$C33)),"●",""),""),"")</f>
      </c>
      <c r="M33" s="20">
        <f>IF(AND(ISNUMBER($C33),ISNUMBER('Plan'!$J32),ISNUMBER(M$6)),IF($C33&gt;0,IF(INT((M$6+6-'Plan'!$J32)/$C33)&gt;=MAX(1,-INT(-(M$6-'Plan'!$J32)/$C33)),"●",""),""),"")</f>
      </c>
      <c r="N33" s="20">
        <f>IF(AND(ISNUMBER($C33),ISNUMBER('Plan'!$J32),ISNUMBER(N$6)),IF($C33&gt;0,IF(INT((N$6+6-'Plan'!$J32)/$C33)&gt;=MAX(1,-INT(-(N$6-'Plan'!$J32)/$C33)),"●",""),""),"")</f>
      </c>
      <c r="O33" s="20">
        <f>IF(AND(ISNUMBER($C33),ISNUMBER('Plan'!$J32),ISNUMBER(O$6)),IF($C33&gt;0,IF(INT((O$6+6-'Plan'!$J32)/$C33)&gt;=MAX(1,-INT(-(O$6-'Plan'!$J32)/$C33)),"●",""),""),"")</f>
      </c>
      <c r="P33" s="20">
        <f>IF(AND(ISNUMBER($C33),ISNUMBER('Plan'!$J32),ISNUMBER(P$6)),IF($C33&gt;0,IF(INT((P$6+6-'Plan'!$J32)/$C33)&gt;=MAX(1,-INT(-(P$6-'Plan'!$J32)/$C33)),"●",""),""),"")</f>
      </c>
      <c r="Q33" s="20">
        <f>IF(AND(ISNUMBER($C33),ISNUMBER('Plan'!$J32),ISNUMBER(Q$6)),IF($C33&gt;0,IF(INT((Q$6+6-'Plan'!$J32)/$C33)&gt;=MAX(1,-INT(-(Q$6-'Plan'!$J32)/$C33)),"●",""),""),"")</f>
      </c>
      <c r="R33" s="20">
        <f>IF(AND(ISNUMBER($C33),ISNUMBER('Plan'!$J32),ISNUMBER(R$6)),IF($C33&gt;0,IF(INT((R$6+6-'Plan'!$J32)/$C33)&gt;=MAX(1,-INT(-(R$6-'Plan'!$J32)/$C33)),"●",""),""),"")</f>
      </c>
      <c r="S33" s="20">
        <f>IF(AND(ISNUMBER($C33),ISNUMBER('Plan'!$J32),ISNUMBER(S$6)),IF($C33&gt;0,IF(INT((S$6+6-'Plan'!$J32)/$C33)&gt;=MAX(1,-INT(-(S$6-'Plan'!$J32)/$C33)),"●",""),""),"")</f>
      </c>
      <c r="T33" s="20">
        <f>IF(AND(ISNUMBER($C33),ISNUMBER('Plan'!$J32),ISNUMBER(T$6)),IF($C33&gt;0,IF(INT((T$6+6-'Plan'!$J32)/$C33)&gt;=MAX(1,-INT(-(T$6-'Plan'!$J32)/$C33)),"●",""),""),"")</f>
      </c>
      <c r="U33" s="20">
        <f>IF(AND(ISNUMBER($C33),ISNUMBER('Plan'!$J32),ISNUMBER(U$6)),IF($C33&gt;0,IF(INT((U$6+6-'Plan'!$J32)/$C33)&gt;=MAX(1,-INT(-(U$6-'Plan'!$J32)/$C33)),"●",""),""),"")</f>
      </c>
      <c r="V33" s="20">
        <f>IF(AND(ISNUMBER($C33),ISNUMBER('Plan'!$J32),ISNUMBER(V$6)),IF($C33&gt;0,IF(INT((V$6+6-'Plan'!$J32)/$C33)&gt;=MAX(1,-INT(-(V$6-'Plan'!$J32)/$C33)),"●",""),""),"")</f>
      </c>
      <c r="W33" s="20">
        <f>IF(AND(ISNUMBER($C33),ISNUMBER('Plan'!$J32),ISNUMBER(W$6)),IF($C33&gt;0,IF(INT((W$6+6-'Plan'!$J32)/$C33)&gt;=MAX(1,-INT(-(W$6-'Plan'!$J32)/$C33)),"●",""),""),"")</f>
      </c>
      <c r="X33" s="20">
        <f>IF(AND(ISNUMBER($C33),ISNUMBER('Plan'!$J32),ISNUMBER(X$6)),IF($C33&gt;0,IF(INT((X$6+6-'Plan'!$J32)/$C33)&gt;=MAX(1,-INT(-(X$6-'Plan'!$J32)/$C33)),"●",""),""),"")</f>
      </c>
      <c r="Y33" s="20">
        <f>IF(AND(ISNUMBER($C33),ISNUMBER('Plan'!$J32),ISNUMBER(Y$6)),IF($C33&gt;0,IF(INT((Y$6+6-'Plan'!$J32)/$C33)&gt;=MAX(1,-INT(-(Y$6-'Plan'!$J32)/$C33)),"●",""),""),"")</f>
      </c>
      <c r="Z33" s="20">
        <f>IF(AND(ISNUMBER($C33),ISNUMBER('Plan'!$J32),ISNUMBER(Z$6)),IF($C33&gt;0,IF(INT((Z$6+6-'Plan'!$J32)/$C33)&gt;=MAX(1,-INT(-(Z$6-'Plan'!$J32)/$C33)),"●",""),""),"")</f>
      </c>
      <c r="AA33" s="20">
        <f>IF(AND(ISNUMBER($C33),ISNUMBER('Plan'!$J32),ISNUMBER(AA$6)),IF($C33&gt;0,IF(INT((AA$6+6-'Plan'!$J32)/$C33)&gt;=MAX(1,-INT(-(AA$6-'Plan'!$J32)/$C33)),"●",""),""),"")</f>
      </c>
      <c r="AB33" s="20">
        <f>IF(AND(ISNUMBER($C33),ISNUMBER('Plan'!$J32),ISNUMBER(AB$6)),IF($C33&gt;0,IF(INT((AB$6+6-'Plan'!$J32)/$C33)&gt;=MAX(1,-INT(-(AB$6-'Plan'!$J32)/$C33)),"●",""),""),"")</f>
      </c>
      <c r="AC33" s="20">
        <f>IF(AND(ISNUMBER($C33),ISNUMBER('Plan'!$J32),ISNUMBER(AC$6)),IF($C33&gt;0,IF(INT((AC$6+6-'Plan'!$J32)/$C33)&gt;=MAX(1,-INT(-(AC$6-'Plan'!$J32)/$C33)),"●",""),""),"")</f>
      </c>
      <c r="AD33" s="20">
        <f>IF(AND(ISNUMBER($C33),ISNUMBER('Plan'!$J32),ISNUMBER(AD$6)),IF($C33&gt;0,IF(INT((AD$6+6-'Plan'!$J32)/$C33)&gt;=MAX(1,-INT(-(AD$6-'Plan'!$J32)/$C33)),"●",""),""),"")</f>
      </c>
      <c r="AE33" s="20">
        <f>IF(AND(ISNUMBER($C33),ISNUMBER('Plan'!$J32),ISNUMBER(AE$6)),IF($C33&gt;0,IF(INT((AE$6+6-'Plan'!$J32)/$C33)&gt;=MAX(1,-INT(-(AE$6-'Plan'!$J32)/$C33)),"●",""),""),"")</f>
      </c>
      <c r="AF33" s="20">
        <f>IF(AND(ISNUMBER($C33),ISNUMBER('Plan'!$J32),ISNUMBER(AF$6)),IF($C33&gt;0,IF(INT((AF$6+6-'Plan'!$J32)/$C33)&gt;=MAX(1,-INT(-(AF$6-'Plan'!$J32)/$C33)),"●",""),""),"")</f>
      </c>
      <c r="AG33" s="20">
        <f>IF(AND(ISNUMBER($C33),ISNUMBER('Plan'!$J32),ISNUMBER(AG$6)),IF($C33&gt;0,IF(INT((AG$6+6-'Plan'!$J32)/$C33)&gt;=MAX(1,-INT(-(AG$6-'Plan'!$J32)/$C33)),"●",""),""),"")</f>
      </c>
      <c r="AH33" s="20">
        <f>IF(AND(ISNUMBER($C33),ISNUMBER('Plan'!$J32),ISNUMBER(AH$6)),IF($C33&gt;0,IF(INT((AH$6+6-'Plan'!$J32)/$C33)&gt;=MAX(1,-INT(-(AH$6-'Plan'!$J32)/$C33)),"●",""),""),"")</f>
      </c>
      <c r="AI33" s="20">
        <f>IF(AND(ISNUMBER($C33),ISNUMBER('Plan'!$J32),ISNUMBER(AI$6)),IF($C33&gt;0,IF(INT((AI$6+6-'Plan'!$J32)/$C33)&gt;=MAX(1,-INT(-(AI$6-'Plan'!$J32)/$C33)),"●",""),""),"")</f>
      </c>
      <c r="AJ33" s="20">
        <f>IF(AND(ISNUMBER($C33),ISNUMBER('Plan'!$J32),ISNUMBER(AJ$6)),IF($C33&gt;0,IF(INT((AJ$6+6-'Plan'!$J32)/$C33)&gt;=MAX(1,-INT(-(AJ$6-'Plan'!$J32)/$C33)),"●",""),""),"")</f>
      </c>
      <c r="AK33" s="20">
        <f>IF(AND(ISNUMBER($C33),ISNUMBER('Plan'!$J32),ISNUMBER(AK$6)),IF($C33&gt;0,IF(INT((AK$6+6-'Plan'!$J32)/$C33)&gt;=MAX(1,-INT(-(AK$6-'Plan'!$J32)/$C33)),"●",""),""),"")</f>
      </c>
      <c r="AL33" s="20">
        <f>IF(AND(ISNUMBER($C33),ISNUMBER('Plan'!$J32),ISNUMBER(AL$6)),IF($C33&gt;0,IF(INT((AL$6+6-'Plan'!$J32)/$C33)&gt;=MAX(1,-INT(-(AL$6-'Plan'!$J32)/$C33)),"●",""),""),"")</f>
      </c>
      <c r="AM33" s="20">
        <f>IF(AND(ISNUMBER($C33),ISNUMBER('Plan'!$J32),ISNUMBER(AM$6)),IF($C33&gt;0,IF(INT((AM$6+6-'Plan'!$J32)/$C33)&gt;=MAX(1,-INT(-(AM$6-'Plan'!$J32)/$C33)),"●",""),""),"")</f>
      </c>
      <c r="AN33" s="20">
        <f>IF(AND(ISNUMBER($C33),ISNUMBER('Plan'!$J32),ISNUMBER(AN$6)),IF($C33&gt;0,IF(INT((AN$6+6-'Plan'!$J32)/$C33)&gt;=MAX(1,-INT(-(AN$6-'Plan'!$J32)/$C33)),"●",""),""),"")</f>
      </c>
      <c r="AO33" s="20">
        <f>IF(AND(ISNUMBER($C33),ISNUMBER('Plan'!$J32),ISNUMBER(AO$6)),IF($C33&gt;0,IF(INT((AO$6+6-'Plan'!$J32)/$C33)&gt;=MAX(1,-INT(-(AO$6-'Plan'!$J32)/$C33)),"●",""),""),"")</f>
      </c>
      <c r="AP33" s="20">
        <f>IF(AND(ISNUMBER($C33),ISNUMBER('Plan'!$J32),ISNUMBER(AP$6)),IF($C33&gt;0,IF(INT((AP$6+6-'Plan'!$J32)/$C33)&gt;=MAX(1,-INT(-(AP$6-'Plan'!$J32)/$C33)),"●",""),""),"")</f>
      </c>
      <c r="AQ33" s="20">
        <f>IF(AND(ISNUMBER($C33),ISNUMBER('Plan'!$J32),ISNUMBER(AQ$6)),IF($C33&gt;0,IF(INT((AQ$6+6-'Plan'!$J32)/$C33)&gt;=MAX(1,-INT(-(AQ$6-'Plan'!$J32)/$C33)),"●",""),""),"")</f>
      </c>
      <c r="AR33" s="20">
        <f>IF(AND(ISNUMBER($C33),ISNUMBER('Plan'!$J32),ISNUMBER(AR$6)),IF($C33&gt;0,IF(INT((AR$6+6-'Plan'!$J32)/$C33)&gt;=MAX(1,-INT(-(AR$6-'Plan'!$J32)/$C33)),"●",""),""),"")</f>
      </c>
      <c r="AS33" s="20">
        <f>IF(AND(ISNUMBER($C33),ISNUMBER('Plan'!$J32),ISNUMBER(AS$6)),IF($C33&gt;0,IF(INT((AS$6+6-'Plan'!$J32)/$C33)&gt;=MAX(1,-INT(-(AS$6-'Plan'!$J32)/$C33)),"●",""),""),"")</f>
      </c>
      <c r="AT33" s="20">
        <f>IF(AND(ISNUMBER($C33),ISNUMBER('Plan'!$J32),ISNUMBER(AT$6)),IF($C33&gt;0,IF(INT((AT$6+6-'Plan'!$J32)/$C33)&gt;=MAX(1,-INT(-(AT$6-'Plan'!$J32)/$C33)),"●",""),""),"")</f>
      </c>
      <c r="AU33" s="20">
        <f>IF(AND(ISNUMBER($C33),ISNUMBER('Plan'!$J32),ISNUMBER(AU$6)),IF($C33&gt;0,IF(INT((AU$6+6-'Plan'!$J32)/$C33)&gt;=MAX(1,-INT(-(AU$6-'Plan'!$J32)/$C33)),"●",""),""),"")</f>
      </c>
      <c r="AV33" s="20">
        <f>IF(AND(ISNUMBER($C33),ISNUMBER('Plan'!$J32),ISNUMBER(AV$6)),IF($C33&gt;0,IF(INT((AV$6+6-'Plan'!$J32)/$C33)&gt;=MAX(1,-INT(-(AV$6-'Plan'!$J32)/$C33)),"●",""),""),"")</f>
      </c>
      <c r="AW33" s="20">
        <f>IF(AND(ISNUMBER($C33),ISNUMBER('Plan'!$J32),ISNUMBER(AW$6)),IF($C33&gt;0,IF(INT((AW$6+6-'Plan'!$J32)/$C33)&gt;=MAX(1,-INT(-(AW$6-'Plan'!$J32)/$C33)),"●",""),""),"")</f>
      </c>
      <c r="AX33" s="20">
        <f>IF(AND(ISNUMBER($C33),ISNUMBER('Plan'!$J32),ISNUMBER(AX$6)),IF($C33&gt;0,IF(INT((AX$6+6-'Plan'!$J32)/$C33)&gt;=MAX(1,-INT(-(AX$6-'Plan'!$J32)/$C33)),"●",""),""),"")</f>
      </c>
      <c r="AY33" s="20">
        <f>IF(AND(ISNUMBER($C33),ISNUMBER('Plan'!$J32),ISNUMBER(AY$6)),IF($C33&gt;0,IF(INT((AY$6+6-'Plan'!$J32)/$C33)&gt;=MAX(1,-INT(-(AY$6-'Plan'!$J32)/$C33)),"●",""),""),"")</f>
      </c>
      <c r="AZ33" s="20">
        <f>IF(AND(ISNUMBER($C33),ISNUMBER('Plan'!$J32),ISNUMBER(AZ$6)),IF($C33&gt;0,IF(INT((AZ$6+6-'Plan'!$J32)/$C33)&gt;=MAX(1,-INT(-(AZ$6-'Plan'!$J32)/$C33)),"●",""),""),"")</f>
      </c>
      <c r="BA33" s="20">
        <f>IF(AND(ISNUMBER($C33),ISNUMBER('Plan'!$J32),ISNUMBER(BA$6)),IF($C33&gt;0,IF(INT((BA$6+6-'Plan'!$J32)/$C33)&gt;=MAX(1,-INT(-(BA$6-'Plan'!$J32)/$C33)),"●",""),""),"")</f>
      </c>
      <c r="BB33" s="20">
        <f>IF(AND(ISNUMBER($C33),ISNUMBER('Plan'!$J32),ISNUMBER(BB$6)),IF($C33&gt;0,IF(INT((BB$6+6-'Plan'!$J32)/$C33)&gt;=MAX(1,-INT(-(BB$6-'Plan'!$J32)/$C33)),"●",""),""),"")</f>
      </c>
      <c r="BC33" s="20">
        <f>IF(AND(ISNUMBER($C33),ISNUMBER('Plan'!$J32),ISNUMBER(BC$6)),IF($C33&gt;0,IF(INT((BC$6+6-'Plan'!$J32)/$C33)&gt;=MAX(1,-INT(-(BC$6-'Plan'!$J32)/$C33)),"●",""),""),"")</f>
      </c>
      <c r="BD33" s="20">
        <f>IF(AND(ISNUMBER($C33),ISNUMBER('Plan'!$J32),ISNUMBER(BD$6)),IF($C33&gt;0,IF(INT((BD$6+6-'Plan'!$J32)/$C33)&gt;=MAX(1,-INT(-(BD$6-'Plan'!$J32)/$C33)),"●",""),""),"")</f>
      </c>
    </row>
    <row r="34" spans="1:56" x14ac:dyDescent="0.25">
      <c r="A34" s="11">
        <f>IF('Plan'!B33="",IF('Plan'!A33="","",'Plan'!A33),'Plan'!B33)</f>
      </c>
      <c r="B34" s="11">
        <f>IF('Plan'!D33="","",'Plan'!D33)</f>
      </c>
      <c r="C34" s="18">
        <f>IF(ISNUMBER('Plan'!F33),IF('Plan'!G33="meses",'Plan'!F33*365.25/12,IF('Plan'!G33="semanas",'Plan'!F33*7,IF('Plan'!G33="días",'Plan'!F33,""))),"")</f>
      </c>
      <c r="D34" s="19">
        <f>IF(ISNUMBER('Plan'!H33),'Plan'!H33,"")</f>
      </c>
      <c r="E34" s="20">
        <f>IF(AND(ISNUMBER($C34),ISNUMBER('Plan'!$J33),ISNUMBER(E$6)),IF($C34&gt;0,IF(INT((E$6+6-'Plan'!$J33)/$C34)&gt;=MAX(1,-INT(-(E$6-'Plan'!$J33)/$C34)),"●",""),""),"")</f>
      </c>
      <c r="F34" s="20">
        <f>IF(AND(ISNUMBER($C34),ISNUMBER('Plan'!$J33),ISNUMBER(F$6)),IF($C34&gt;0,IF(INT((F$6+6-'Plan'!$J33)/$C34)&gt;=MAX(1,-INT(-(F$6-'Plan'!$J33)/$C34)),"●",""),""),"")</f>
      </c>
      <c r="G34" s="20">
        <f>IF(AND(ISNUMBER($C34),ISNUMBER('Plan'!$J33),ISNUMBER(G$6)),IF($C34&gt;0,IF(INT((G$6+6-'Plan'!$J33)/$C34)&gt;=MAX(1,-INT(-(G$6-'Plan'!$J33)/$C34)),"●",""),""),"")</f>
      </c>
      <c r="H34" s="20">
        <f>IF(AND(ISNUMBER($C34),ISNUMBER('Plan'!$J33),ISNUMBER(H$6)),IF($C34&gt;0,IF(INT((H$6+6-'Plan'!$J33)/$C34)&gt;=MAX(1,-INT(-(H$6-'Plan'!$J33)/$C34)),"●",""),""),"")</f>
      </c>
      <c r="I34" s="20">
        <f>IF(AND(ISNUMBER($C34),ISNUMBER('Plan'!$J33),ISNUMBER(I$6)),IF($C34&gt;0,IF(INT((I$6+6-'Plan'!$J33)/$C34)&gt;=MAX(1,-INT(-(I$6-'Plan'!$J33)/$C34)),"●",""),""),"")</f>
      </c>
      <c r="J34" s="20">
        <f>IF(AND(ISNUMBER($C34),ISNUMBER('Plan'!$J33),ISNUMBER(J$6)),IF($C34&gt;0,IF(INT((J$6+6-'Plan'!$J33)/$C34)&gt;=MAX(1,-INT(-(J$6-'Plan'!$J33)/$C34)),"●",""),""),"")</f>
      </c>
      <c r="K34" s="20">
        <f>IF(AND(ISNUMBER($C34),ISNUMBER('Plan'!$J33),ISNUMBER(K$6)),IF($C34&gt;0,IF(INT((K$6+6-'Plan'!$J33)/$C34)&gt;=MAX(1,-INT(-(K$6-'Plan'!$J33)/$C34)),"●",""),""),"")</f>
      </c>
      <c r="L34" s="20">
        <f>IF(AND(ISNUMBER($C34),ISNUMBER('Plan'!$J33),ISNUMBER(L$6)),IF($C34&gt;0,IF(INT((L$6+6-'Plan'!$J33)/$C34)&gt;=MAX(1,-INT(-(L$6-'Plan'!$J33)/$C34)),"●",""),""),"")</f>
      </c>
      <c r="M34" s="20">
        <f>IF(AND(ISNUMBER($C34),ISNUMBER('Plan'!$J33),ISNUMBER(M$6)),IF($C34&gt;0,IF(INT((M$6+6-'Plan'!$J33)/$C34)&gt;=MAX(1,-INT(-(M$6-'Plan'!$J33)/$C34)),"●",""),""),"")</f>
      </c>
      <c r="N34" s="20">
        <f>IF(AND(ISNUMBER($C34),ISNUMBER('Plan'!$J33),ISNUMBER(N$6)),IF($C34&gt;0,IF(INT((N$6+6-'Plan'!$J33)/$C34)&gt;=MAX(1,-INT(-(N$6-'Plan'!$J33)/$C34)),"●",""),""),"")</f>
      </c>
      <c r="O34" s="20">
        <f>IF(AND(ISNUMBER($C34),ISNUMBER('Plan'!$J33),ISNUMBER(O$6)),IF($C34&gt;0,IF(INT((O$6+6-'Plan'!$J33)/$C34)&gt;=MAX(1,-INT(-(O$6-'Plan'!$J33)/$C34)),"●",""),""),"")</f>
      </c>
      <c r="P34" s="20">
        <f>IF(AND(ISNUMBER($C34),ISNUMBER('Plan'!$J33),ISNUMBER(P$6)),IF($C34&gt;0,IF(INT((P$6+6-'Plan'!$J33)/$C34)&gt;=MAX(1,-INT(-(P$6-'Plan'!$J33)/$C34)),"●",""),""),"")</f>
      </c>
      <c r="Q34" s="20">
        <f>IF(AND(ISNUMBER($C34),ISNUMBER('Plan'!$J33),ISNUMBER(Q$6)),IF($C34&gt;0,IF(INT((Q$6+6-'Plan'!$J33)/$C34)&gt;=MAX(1,-INT(-(Q$6-'Plan'!$J33)/$C34)),"●",""),""),"")</f>
      </c>
      <c r="R34" s="20">
        <f>IF(AND(ISNUMBER($C34),ISNUMBER('Plan'!$J33),ISNUMBER(R$6)),IF($C34&gt;0,IF(INT((R$6+6-'Plan'!$J33)/$C34)&gt;=MAX(1,-INT(-(R$6-'Plan'!$J33)/$C34)),"●",""),""),"")</f>
      </c>
      <c r="S34" s="20">
        <f>IF(AND(ISNUMBER($C34),ISNUMBER('Plan'!$J33),ISNUMBER(S$6)),IF($C34&gt;0,IF(INT((S$6+6-'Plan'!$J33)/$C34)&gt;=MAX(1,-INT(-(S$6-'Plan'!$J33)/$C34)),"●",""),""),"")</f>
      </c>
      <c r="T34" s="20">
        <f>IF(AND(ISNUMBER($C34),ISNUMBER('Plan'!$J33),ISNUMBER(T$6)),IF($C34&gt;0,IF(INT((T$6+6-'Plan'!$J33)/$C34)&gt;=MAX(1,-INT(-(T$6-'Plan'!$J33)/$C34)),"●",""),""),"")</f>
      </c>
      <c r="U34" s="20">
        <f>IF(AND(ISNUMBER($C34),ISNUMBER('Plan'!$J33),ISNUMBER(U$6)),IF($C34&gt;0,IF(INT((U$6+6-'Plan'!$J33)/$C34)&gt;=MAX(1,-INT(-(U$6-'Plan'!$J33)/$C34)),"●",""),""),"")</f>
      </c>
      <c r="V34" s="20">
        <f>IF(AND(ISNUMBER($C34),ISNUMBER('Plan'!$J33),ISNUMBER(V$6)),IF($C34&gt;0,IF(INT((V$6+6-'Plan'!$J33)/$C34)&gt;=MAX(1,-INT(-(V$6-'Plan'!$J33)/$C34)),"●",""),""),"")</f>
      </c>
      <c r="W34" s="20">
        <f>IF(AND(ISNUMBER($C34),ISNUMBER('Plan'!$J33),ISNUMBER(W$6)),IF($C34&gt;0,IF(INT((W$6+6-'Plan'!$J33)/$C34)&gt;=MAX(1,-INT(-(W$6-'Plan'!$J33)/$C34)),"●",""),""),"")</f>
      </c>
      <c r="X34" s="20">
        <f>IF(AND(ISNUMBER($C34),ISNUMBER('Plan'!$J33),ISNUMBER(X$6)),IF($C34&gt;0,IF(INT((X$6+6-'Plan'!$J33)/$C34)&gt;=MAX(1,-INT(-(X$6-'Plan'!$J33)/$C34)),"●",""),""),"")</f>
      </c>
      <c r="Y34" s="20">
        <f>IF(AND(ISNUMBER($C34),ISNUMBER('Plan'!$J33),ISNUMBER(Y$6)),IF($C34&gt;0,IF(INT((Y$6+6-'Plan'!$J33)/$C34)&gt;=MAX(1,-INT(-(Y$6-'Plan'!$J33)/$C34)),"●",""),""),"")</f>
      </c>
      <c r="Z34" s="20">
        <f>IF(AND(ISNUMBER($C34),ISNUMBER('Plan'!$J33),ISNUMBER(Z$6)),IF($C34&gt;0,IF(INT((Z$6+6-'Plan'!$J33)/$C34)&gt;=MAX(1,-INT(-(Z$6-'Plan'!$J33)/$C34)),"●",""),""),"")</f>
      </c>
      <c r="AA34" s="20">
        <f>IF(AND(ISNUMBER($C34),ISNUMBER('Plan'!$J33),ISNUMBER(AA$6)),IF($C34&gt;0,IF(INT((AA$6+6-'Plan'!$J33)/$C34)&gt;=MAX(1,-INT(-(AA$6-'Plan'!$J33)/$C34)),"●",""),""),"")</f>
      </c>
      <c r="AB34" s="20">
        <f>IF(AND(ISNUMBER($C34),ISNUMBER('Plan'!$J33),ISNUMBER(AB$6)),IF($C34&gt;0,IF(INT((AB$6+6-'Plan'!$J33)/$C34)&gt;=MAX(1,-INT(-(AB$6-'Plan'!$J33)/$C34)),"●",""),""),"")</f>
      </c>
      <c r="AC34" s="20">
        <f>IF(AND(ISNUMBER($C34),ISNUMBER('Plan'!$J33),ISNUMBER(AC$6)),IF($C34&gt;0,IF(INT((AC$6+6-'Plan'!$J33)/$C34)&gt;=MAX(1,-INT(-(AC$6-'Plan'!$J33)/$C34)),"●",""),""),"")</f>
      </c>
      <c r="AD34" s="20">
        <f>IF(AND(ISNUMBER($C34),ISNUMBER('Plan'!$J33),ISNUMBER(AD$6)),IF($C34&gt;0,IF(INT((AD$6+6-'Plan'!$J33)/$C34)&gt;=MAX(1,-INT(-(AD$6-'Plan'!$J33)/$C34)),"●",""),""),"")</f>
      </c>
      <c r="AE34" s="20">
        <f>IF(AND(ISNUMBER($C34),ISNUMBER('Plan'!$J33),ISNUMBER(AE$6)),IF($C34&gt;0,IF(INT((AE$6+6-'Plan'!$J33)/$C34)&gt;=MAX(1,-INT(-(AE$6-'Plan'!$J33)/$C34)),"●",""),""),"")</f>
      </c>
      <c r="AF34" s="20">
        <f>IF(AND(ISNUMBER($C34),ISNUMBER('Plan'!$J33),ISNUMBER(AF$6)),IF($C34&gt;0,IF(INT((AF$6+6-'Plan'!$J33)/$C34)&gt;=MAX(1,-INT(-(AF$6-'Plan'!$J33)/$C34)),"●",""),""),"")</f>
      </c>
      <c r="AG34" s="20">
        <f>IF(AND(ISNUMBER($C34),ISNUMBER('Plan'!$J33),ISNUMBER(AG$6)),IF($C34&gt;0,IF(INT((AG$6+6-'Plan'!$J33)/$C34)&gt;=MAX(1,-INT(-(AG$6-'Plan'!$J33)/$C34)),"●",""),""),"")</f>
      </c>
      <c r="AH34" s="20">
        <f>IF(AND(ISNUMBER($C34),ISNUMBER('Plan'!$J33),ISNUMBER(AH$6)),IF($C34&gt;0,IF(INT((AH$6+6-'Plan'!$J33)/$C34)&gt;=MAX(1,-INT(-(AH$6-'Plan'!$J33)/$C34)),"●",""),""),"")</f>
      </c>
      <c r="AI34" s="20">
        <f>IF(AND(ISNUMBER($C34),ISNUMBER('Plan'!$J33),ISNUMBER(AI$6)),IF($C34&gt;0,IF(INT((AI$6+6-'Plan'!$J33)/$C34)&gt;=MAX(1,-INT(-(AI$6-'Plan'!$J33)/$C34)),"●",""),""),"")</f>
      </c>
      <c r="AJ34" s="20">
        <f>IF(AND(ISNUMBER($C34),ISNUMBER('Plan'!$J33),ISNUMBER(AJ$6)),IF($C34&gt;0,IF(INT((AJ$6+6-'Plan'!$J33)/$C34)&gt;=MAX(1,-INT(-(AJ$6-'Plan'!$J33)/$C34)),"●",""),""),"")</f>
      </c>
      <c r="AK34" s="20">
        <f>IF(AND(ISNUMBER($C34),ISNUMBER('Plan'!$J33),ISNUMBER(AK$6)),IF($C34&gt;0,IF(INT((AK$6+6-'Plan'!$J33)/$C34)&gt;=MAX(1,-INT(-(AK$6-'Plan'!$J33)/$C34)),"●",""),""),"")</f>
      </c>
      <c r="AL34" s="20">
        <f>IF(AND(ISNUMBER($C34),ISNUMBER('Plan'!$J33),ISNUMBER(AL$6)),IF($C34&gt;0,IF(INT((AL$6+6-'Plan'!$J33)/$C34)&gt;=MAX(1,-INT(-(AL$6-'Plan'!$J33)/$C34)),"●",""),""),"")</f>
      </c>
      <c r="AM34" s="20">
        <f>IF(AND(ISNUMBER($C34),ISNUMBER('Plan'!$J33),ISNUMBER(AM$6)),IF($C34&gt;0,IF(INT((AM$6+6-'Plan'!$J33)/$C34)&gt;=MAX(1,-INT(-(AM$6-'Plan'!$J33)/$C34)),"●",""),""),"")</f>
      </c>
      <c r="AN34" s="20">
        <f>IF(AND(ISNUMBER($C34),ISNUMBER('Plan'!$J33),ISNUMBER(AN$6)),IF($C34&gt;0,IF(INT((AN$6+6-'Plan'!$J33)/$C34)&gt;=MAX(1,-INT(-(AN$6-'Plan'!$J33)/$C34)),"●",""),""),"")</f>
      </c>
      <c r="AO34" s="20">
        <f>IF(AND(ISNUMBER($C34),ISNUMBER('Plan'!$J33),ISNUMBER(AO$6)),IF($C34&gt;0,IF(INT((AO$6+6-'Plan'!$J33)/$C34)&gt;=MAX(1,-INT(-(AO$6-'Plan'!$J33)/$C34)),"●",""),""),"")</f>
      </c>
      <c r="AP34" s="20">
        <f>IF(AND(ISNUMBER($C34),ISNUMBER('Plan'!$J33),ISNUMBER(AP$6)),IF($C34&gt;0,IF(INT((AP$6+6-'Plan'!$J33)/$C34)&gt;=MAX(1,-INT(-(AP$6-'Plan'!$J33)/$C34)),"●",""),""),"")</f>
      </c>
      <c r="AQ34" s="20">
        <f>IF(AND(ISNUMBER($C34),ISNUMBER('Plan'!$J33),ISNUMBER(AQ$6)),IF($C34&gt;0,IF(INT((AQ$6+6-'Plan'!$J33)/$C34)&gt;=MAX(1,-INT(-(AQ$6-'Plan'!$J33)/$C34)),"●",""),""),"")</f>
      </c>
      <c r="AR34" s="20">
        <f>IF(AND(ISNUMBER($C34),ISNUMBER('Plan'!$J33),ISNUMBER(AR$6)),IF($C34&gt;0,IF(INT((AR$6+6-'Plan'!$J33)/$C34)&gt;=MAX(1,-INT(-(AR$6-'Plan'!$J33)/$C34)),"●",""),""),"")</f>
      </c>
      <c r="AS34" s="20">
        <f>IF(AND(ISNUMBER($C34),ISNUMBER('Plan'!$J33),ISNUMBER(AS$6)),IF($C34&gt;0,IF(INT((AS$6+6-'Plan'!$J33)/$C34)&gt;=MAX(1,-INT(-(AS$6-'Plan'!$J33)/$C34)),"●",""),""),"")</f>
      </c>
      <c r="AT34" s="20">
        <f>IF(AND(ISNUMBER($C34),ISNUMBER('Plan'!$J33),ISNUMBER(AT$6)),IF($C34&gt;0,IF(INT((AT$6+6-'Plan'!$J33)/$C34)&gt;=MAX(1,-INT(-(AT$6-'Plan'!$J33)/$C34)),"●",""),""),"")</f>
      </c>
      <c r="AU34" s="20">
        <f>IF(AND(ISNUMBER($C34),ISNUMBER('Plan'!$J33),ISNUMBER(AU$6)),IF($C34&gt;0,IF(INT((AU$6+6-'Plan'!$J33)/$C34)&gt;=MAX(1,-INT(-(AU$6-'Plan'!$J33)/$C34)),"●",""),""),"")</f>
      </c>
      <c r="AV34" s="20">
        <f>IF(AND(ISNUMBER($C34),ISNUMBER('Plan'!$J33),ISNUMBER(AV$6)),IF($C34&gt;0,IF(INT((AV$6+6-'Plan'!$J33)/$C34)&gt;=MAX(1,-INT(-(AV$6-'Plan'!$J33)/$C34)),"●",""),""),"")</f>
      </c>
      <c r="AW34" s="20">
        <f>IF(AND(ISNUMBER($C34),ISNUMBER('Plan'!$J33),ISNUMBER(AW$6)),IF($C34&gt;0,IF(INT((AW$6+6-'Plan'!$J33)/$C34)&gt;=MAX(1,-INT(-(AW$6-'Plan'!$J33)/$C34)),"●",""),""),"")</f>
      </c>
      <c r="AX34" s="20">
        <f>IF(AND(ISNUMBER($C34),ISNUMBER('Plan'!$J33),ISNUMBER(AX$6)),IF($C34&gt;0,IF(INT((AX$6+6-'Plan'!$J33)/$C34)&gt;=MAX(1,-INT(-(AX$6-'Plan'!$J33)/$C34)),"●",""),""),"")</f>
      </c>
      <c r="AY34" s="20">
        <f>IF(AND(ISNUMBER($C34),ISNUMBER('Plan'!$J33),ISNUMBER(AY$6)),IF($C34&gt;0,IF(INT((AY$6+6-'Plan'!$J33)/$C34)&gt;=MAX(1,-INT(-(AY$6-'Plan'!$J33)/$C34)),"●",""),""),"")</f>
      </c>
      <c r="AZ34" s="20">
        <f>IF(AND(ISNUMBER($C34),ISNUMBER('Plan'!$J33),ISNUMBER(AZ$6)),IF($C34&gt;0,IF(INT((AZ$6+6-'Plan'!$J33)/$C34)&gt;=MAX(1,-INT(-(AZ$6-'Plan'!$J33)/$C34)),"●",""),""),"")</f>
      </c>
      <c r="BA34" s="20">
        <f>IF(AND(ISNUMBER($C34),ISNUMBER('Plan'!$J33),ISNUMBER(BA$6)),IF($C34&gt;0,IF(INT((BA$6+6-'Plan'!$J33)/$C34)&gt;=MAX(1,-INT(-(BA$6-'Plan'!$J33)/$C34)),"●",""),""),"")</f>
      </c>
      <c r="BB34" s="20">
        <f>IF(AND(ISNUMBER($C34),ISNUMBER('Plan'!$J33),ISNUMBER(BB$6)),IF($C34&gt;0,IF(INT((BB$6+6-'Plan'!$J33)/$C34)&gt;=MAX(1,-INT(-(BB$6-'Plan'!$J33)/$C34)),"●",""),""),"")</f>
      </c>
      <c r="BC34" s="20">
        <f>IF(AND(ISNUMBER($C34),ISNUMBER('Plan'!$J33),ISNUMBER(BC$6)),IF($C34&gt;0,IF(INT((BC$6+6-'Plan'!$J33)/$C34)&gt;=MAX(1,-INT(-(BC$6-'Plan'!$J33)/$C34)),"●",""),""),"")</f>
      </c>
      <c r="BD34" s="20">
        <f>IF(AND(ISNUMBER($C34),ISNUMBER('Plan'!$J33),ISNUMBER(BD$6)),IF($C34&gt;0,IF(INT((BD$6+6-'Plan'!$J33)/$C34)&gt;=MAX(1,-INT(-(BD$6-'Plan'!$J33)/$C34)),"●",""),""),"")</f>
      </c>
    </row>
    <row r="35" spans="1:56" x14ac:dyDescent="0.25">
      <c r="A35" s="11">
        <f>IF('Plan'!B34="",IF('Plan'!A34="","",'Plan'!A34),'Plan'!B34)</f>
      </c>
      <c r="B35" s="11">
        <f>IF('Plan'!D34="","",'Plan'!D34)</f>
      </c>
      <c r="C35" s="18">
        <f>IF(ISNUMBER('Plan'!F34),IF('Plan'!G34="meses",'Plan'!F34*365.25/12,IF('Plan'!G34="semanas",'Plan'!F34*7,IF('Plan'!G34="días",'Plan'!F34,""))),"")</f>
      </c>
      <c r="D35" s="19">
        <f>IF(ISNUMBER('Plan'!H34),'Plan'!H34,"")</f>
      </c>
      <c r="E35" s="20">
        <f>IF(AND(ISNUMBER($C35),ISNUMBER('Plan'!$J34),ISNUMBER(E$6)),IF($C35&gt;0,IF(INT((E$6+6-'Plan'!$J34)/$C35)&gt;=MAX(1,-INT(-(E$6-'Plan'!$J34)/$C35)),"●",""),""),"")</f>
      </c>
      <c r="F35" s="20">
        <f>IF(AND(ISNUMBER($C35),ISNUMBER('Plan'!$J34),ISNUMBER(F$6)),IF($C35&gt;0,IF(INT((F$6+6-'Plan'!$J34)/$C35)&gt;=MAX(1,-INT(-(F$6-'Plan'!$J34)/$C35)),"●",""),""),"")</f>
      </c>
      <c r="G35" s="20">
        <f>IF(AND(ISNUMBER($C35),ISNUMBER('Plan'!$J34),ISNUMBER(G$6)),IF($C35&gt;0,IF(INT((G$6+6-'Plan'!$J34)/$C35)&gt;=MAX(1,-INT(-(G$6-'Plan'!$J34)/$C35)),"●",""),""),"")</f>
      </c>
      <c r="H35" s="20">
        <f>IF(AND(ISNUMBER($C35),ISNUMBER('Plan'!$J34),ISNUMBER(H$6)),IF($C35&gt;0,IF(INT((H$6+6-'Plan'!$J34)/$C35)&gt;=MAX(1,-INT(-(H$6-'Plan'!$J34)/$C35)),"●",""),""),"")</f>
      </c>
      <c r="I35" s="20">
        <f>IF(AND(ISNUMBER($C35),ISNUMBER('Plan'!$J34),ISNUMBER(I$6)),IF($C35&gt;0,IF(INT((I$6+6-'Plan'!$J34)/$C35)&gt;=MAX(1,-INT(-(I$6-'Plan'!$J34)/$C35)),"●",""),""),"")</f>
      </c>
      <c r="J35" s="20">
        <f>IF(AND(ISNUMBER($C35),ISNUMBER('Plan'!$J34),ISNUMBER(J$6)),IF($C35&gt;0,IF(INT((J$6+6-'Plan'!$J34)/$C35)&gt;=MAX(1,-INT(-(J$6-'Plan'!$J34)/$C35)),"●",""),""),"")</f>
      </c>
      <c r="K35" s="20">
        <f>IF(AND(ISNUMBER($C35),ISNUMBER('Plan'!$J34),ISNUMBER(K$6)),IF($C35&gt;0,IF(INT((K$6+6-'Plan'!$J34)/$C35)&gt;=MAX(1,-INT(-(K$6-'Plan'!$J34)/$C35)),"●",""),""),"")</f>
      </c>
      <c r="L35" s="20">
        <f>IF(AND(ISNUMBER($C35),ISNUMBER('Plan'!$J34),ISNUMBER(L$6)),IF($C35&gt;0,IF(INT((L$6+6-'Plan'!$J34)/$C35)&gt;=MAX(1,-INT(-(L$6-'Plan'!$J34)/$C35)),"●",""),""),"")</f>
      </c>
      <c r="M35" s="20">
        <f>IF(AND(ISNUMBER($C35),ISNUMBER('Plan'!$J34),ISNUMBER(M$6)),IF($C35&gt;0,IF(INT((M$6+6-'Plan'!$J34)/$C35)&gt;=MAX(1,-INT(-(M$6-'Plan'!$J34)/$C35)),"●",""),""),"")</f>
      </c>
      <c r="N35" s="20">
        <f>IF(AND(ISNUMBER($C35),ISNUMBER('Plan'!$J34),ISNUMBER(N$6)),IF($C35&gt;0,IF(INT((N$6+6-'Plan'!$J34)/$C35)&gt;=MAX(1,-INT(-(N$6-'Plan'!$J34)/$C35)),"●",""),""),"")</f>
      </c>
      <c r="O35" s="20">
        <f>IF(AND(ISNUMBER($C35),ISNUMBER('Plan'!$J34),ISNUMBER(O$6)),IF($C35&gt;0,IF(INT((O$6+6-'Plan'!$J34)/$C35)&gt;=MAX(1,-INT(-(O$6-'Plan'!$J34)/$C35)),"●",""),""),"")</f>
      </c>
      <c r="P35" s="20">
        <f>IF(AND(ISNUMBER($C35),ISNUMBER('Plan'!$J34),ISNUMBER(P$6)),IF($C35&gt;0,IF(INT((P$6+6-'Plan'!$J34)/$C35)&gt;=MAX(1,-INT(-(P$6-'Plan'!$J34)/$C35)),"●",""),""),"")</f>
      </c>
      <c r="Q35" s="20">
        <f>IF(AND(ISNUMBER($C35),ISNUMBER('Plan'!$J34),ISNUMBER(Q$6)),IF($C35&gt;0,IF(INT((Q$6+6-'Plan'!$J34)/$C35)&gt;=MAX(1,-INT(-(Q$6-'Plan'!$J34)/$C35)),"●",""),""),"")</f>
      </c>
      <c r="R35" s="20">
        <f>IF(AND(ISNUMBER($C35),ISNUMBER('Plan'!$J34),ISNUMBER(R$6)),IF($C35&gt;0,IF(INT((R$6+6-'Plan'!$J34)/$C35)&gt;=MAX(1,-INT(-(R$6-'Plan'!$J34)/$C35)),"●",""),""),"")</f>
      </c>
      <c r="S35" s="20">
        <f>IF(AND(ISNUMBER($C35),ISNUMBER('Plan'!$J34),ISNUMBER(S$6)),IF($C35&gt;0,IF(INT((S$6+6-'Plan'!$J34)/$C35)&gt;=MAX(1,-INT(-(S$6-'Plan'!$J34)/$C35)),"●",""),""),"")</f>
      </c>
      <c r="T35" s="20">
        <f>IF(AND(ISNUMBER($C35),ISNUMBER('Plan'!$J34),ISNUMBER(T$6)),IF($C35&gt;0,IF(INT((T$6+6-'Plan'!$J34)/$C35)&gt;=MAX(1,-INT(-(T$6-'Plan'!$J34)/$C35)),"●",""),""),"")</f>
      </c>
      <c r="U35" s="20">
        <f>IF(AND(ISNUMBER($C35),ISNUMBER('Plan'!$J34),ISNUMBER(U$6)),IF($C35&gt;0,IF(INT((U$6+6-'Plan'!$J34)/$C35)&gt;=MAX(1,-INT(-(U$6-'Plan'!$J34)/$C35)),"●",""),""),"")</f>
      </c>
      <c r="V35" s="20">
        <f>IF(AND(ISNUMBER($C35),ISNUMBER('Plan'!$J34),ISNUMBER(V$6)),IF($C35&gt;0,IF(INT((V$6+6-'Plan'!$J34)/$C35)&gt;=MAX(1,-INT(-(V$6-'Plan'!$J34)/$C35)),"●",""),""),"")</f>
      </c>
      <c r="W35" s="20">
        <f>IF(AND(ISNUMBER($C35),ISNUMBER('Plan'!$J34),ISNUMBER(W$6)),IF($C35&gt;0,IF(INT((W$6+6-'Plan'!$J34)/$C35)&gt;=MAX(1,-INT(-(W$6-'Plan'!$J34)/$C35)),"●",""),""),"")</f>
      </c>
      <c r="X35" s="20">
        <f>IF(AND(ISNUMBER($C35),ISNUMBER('Plan'!$J34),ISNUMBER(X$6)),IF($C35&gt;0,IF(INT((X$6+6-'Plan'!$J34)/$C35)&gt;=MAX(1,-INT(-(X$6-'Plan'!$J34)/$C35)),"●",""),""),"")</f>
      </c>
      <c r="Y35" s="20">
        <f>IF(AND(ISNUMBER($C35),ISNUMBER('Plan'!$J34),ISNUMBER(Y$6)),IF($C35&gt;0,IF(INT((Y$6+6-'Plan'!$J34)/$C35)&gt;=MAX(1,-INT(-(Y$6-'Plan'!$J34)/$C35)),"●",""),""),"")</f>
      </c>
      <c r="Z35" s="20">
        <f>IF(AND(ISNUMBER($C35),ISNUMBER('Plan'!$J34),ISNUMBER(Z$6)),IF($C35&gt;0,IF(INT((Z$6+6-'Plan'!$J34)/$C35)&gt;=MAX(1,-INT(-(Z$6-'Plan'!$J34)/$C35)),"●",""),""),"")</f>
      </c>
      <c r="AA35" s="20">
        <f>IF(AND(ISNUMBER($C35),ISNUMBER('Plan'!$J34),ISNUMBER(AA$6)),IF($C35&gt;0,IF(INT((AA$6+6-'Plan'!$J34)/$C35)&gt;=MAX(1,-INT(-(AA$6-'Plan'!$J34)/$C35)),"●",""),""),"")</f>
      </c>
      <c r="AB35" s="20">
        <f>IF(AND(ISNUMBER($C35),ISNUMBER('Plan'!$J34),ISNUMBER(AB$6)),IF($C35&gt;0,IF(INT((AB$6+6-'Plan'!$J34)/$C35)&gt;=MAX(1,-INT(-(AB$6-'Plan'!$J34)/$C35)),"●",""),""),"")</f>
      </c>
      <c r="AC35" s="20">
        <f>IF(AND(ISNUMBER($C35),ISNUMBER('Plan'!$J34),ISNUMBER(AC$6)),IF($C35&gt;0,IF(INT((AC$6+6-'Plan'!$J34)/$C35)&gt;=MAX(1,-INT(-(AC$6-'Plan'!$J34)/$C35)),"●",""),""),"")</f>
      </c>
      <c r="AD35" s="20">
        <f>IF(AND(ISNUMBER($C35),ISNUMBER('Plan'!$J34),ISNUMBER(AD$6)),IF($C35&gt;0,IF(INT((AD$6+6-'Plan'!$J34)/$C35)&gt;=MAX(1,-INT(-(AD$6-'Plan'!$J34)/$C35)),"●",""),""),"")</f>
      </c>
      <c r="AE35" s="20">
        <f>IF(AND(ISNUMBER($C35),ISNUMBER('Plan'!$J34),ISNUMBER(AE$6)),IF($C35&gt;0,IF(INT((AE$6+6-'Plan'!$J34)/$C35)&gt;=MAX(1,-INT(-(AE$6-'Plan'!$J34)/$C35)),"●",""),""),"")</f>
      </c>
      <c r="AF35" s="20">
        <f>IF(AND(ISNUMBER($C35),ISNUMBER('Plan'!$J34),ISNUMBER(AF$6)),IF($C35&gt;0,IF(INT((AF$6+6-'Plan'!$J34)/$C35)&gt;=MAX(1,-INT(-(AF$6-'Plan'!$J34)/$C35)),"●",""),""),"")</f>
      </c>
      <c r="AG35" s="20">
        <f>IF(AND(ISNUMBER($C35),ISNUMBER('Plan'!$J34),ISNUMBER(AG$6)),IF($C35&gt;0,IF(INT((AG$6+6-'Plan'!$J34)/$C35)&gt;=MAX(1,-INT(-(AG$6-'Plan'!$J34)/$C35)),"●",""),""),"")</f>
      </c>
      <c r="AH35" s="20">
        <f>IF(AND(ISNUMBER($C35),ISNUMBER('Plan'!$J34),ISNUMBER(AH$6)),IF($C35&gt;0,IF(INT((AH$6+6-'Plan'!$J34)/$C35)&gt;=MAX(1,-INT(-(AH$6-'Plan'!$J34)/$C35)),"●",""),""),"")</f>
      </c>
      <c r="AI35" s="20">
        <f>IF(AND(ISNUMBER($C35),ISNUMBER('Plan'!$J34),ISNUMBER(AI$6)),IF($C35&gt;0,IF(INT((AI$6+6-'Plan'!$J34)/$C35)&gt;=MAX(1,-INT(-(AI$6-'Plan'!$J34)/$C35)),"●",""),""),"")</f>
      </c>
      <c r="AJ35" s="20">
        <f>IF(AND(ISNUMBER($C35),ISNUMBER('Plan'!$J34),ISNUMBER(AJ$6)),IF($C35&gt;0,IF(INT((AJ$6+6-'Plan'!$J34)/$C35)&gt;=MAX(1,-INT(-(AJ$6-'Plan'!$J34)/$C35)),"●",""),""),"")</f>
      </c>
      <c r="AK35" s="20">
        <f>IF(AND(ISNUMBER($C35),ISNUMBER('Plan'!$J34),ISNUMBER(AK$6)),IF($C35&gt;0,IF(INT((AK$6+6-'Plan'!$J34)/$C35)&gt;=MAX(1,-INT(-(AK$6-'Plan'!$J34)/$C35)),"●",""),""),"")</f>
      </c>
      <c r="AL35" s="20">
        <f>IF(AND(ISNUMBER($C35),ISNUMBER('Plan'!$J34),ISNUMBER(AL$6)),IF($C35&gt;0,IF(INT((AL$6+6-'Plan'!$J34)/$C35)&gt;=MAX(1,-INT(-(AL$6-'Plan'!$J34)/$C35)),"●",""),""),"")</f>
      </c>
      <c r="AM35" s="20">
        <f>IF(AND(ISNUMBER($C35),ISNUMBER('Plan'!$J34),ISNUMBER(AM$6)),IF($C35&gt;0,IF(INT((AM$6+6-'Plan'!$J34)/$C35)&gt;=MAX(1,-INT(-(AM$6-'Plan'!$J34)/$C35)),"●",""),""),"")</f>
      </c>
      <c r="AN35" s="20">
        <f>IF(AND(ISNUMBER($C35),ISNUMBER('Plan'!$J34),ISNUMBER(AN$6)),IF($C35&gt;0,IF(INT((AN$6+6-'Plan'!$J34)/$C35)&gt;=MAX(1,-INT(-(AN$6-'Plan'!$J34)/$C35)),"●",""),""),"")</f>
      </c>
      <c r="AO35" s="20">
        <f>IF(AND(ISNUMBER($C35),ISNUMBER('Plan'!$J34),ISNUMBER(AO$6)),IF($C35&gt;0,IF(INT((AO$6+6-'Plan'!$J34)/$C35)&gt;=MAX(1,-INT(-(AO$6-'Plan'!$J34)/$C35)),"●",""),""),"")</f>
      </c>
      <c r="AP35" s="20">
        <f>IF(AND(ISNUMBER($C35),ISNUMBER('Plan'!$J34),ISNUMBER(AP$6)),IF($C35&gt;0,IF(INT((AP$6+6-'Plan'!$J34)/$C35)&gt;=MAX(1,-INT(-(AP$6-'Plan'!$J34)/$C35)),"●",""),""),"")</f>
      </c>
      <c r="AQ35" s="20">
        <f>IF(AND(ISNUMBER($C35),ISNUMBER('Plan'!$J34),ISNUMBER(AQ$6)),IF($C35&gt;0,IF(INT((AQ$6+6-'Plan'!$J34)/$C35)&gt;=MAX(1,-INT(-(AQ$6-'Plan'!$J34)/$C35)),"●",""),""),"")</f>
      </c>
      <c r="AR35" s="20">
        <f>IF(AND(ISNUMBER($C35),ISNUMBER('Plan'!$J34),ISNUMBER(AR$6)),IF($C35&gt;0,IF(INT((AR$6+6-'Plan'!$J34)/$C35)&gt;=MAX(1,-INT(-(AR$6-'Plan'!$J34)/$C35)),"●",""),""),"")</f>
      </c>
      <c r="AS35" s="20">
        <f>IF(AND(ISNUMBER($C35),ISNUMBER('Plan'!$J34),ISNUMBER(AS$6)),IF($C35&gt;0,IF(INT((AS$6+6-'Plan'!$J34)/$C35)&gt;=MAX(1,-INT(-(AS$6-'Plan'!$J34)/$C35)),"●",""),""),"")</f>
      </c>
      <c r="AT35" s="20">
        <f>IF(AND(ISNUMBER($C35),ISNUMBER('Plan'!$J34),ISNUMBER(AT$6)),IF($C35&gt;0,IF(INT((AT$6+6-'Plan'!$J34)/$C35)&gt;=MAX(1,-INT(-(AT$6-'Plan'!$J34)/$C35)),"●",""),""),"")</f>
      </c>
      <c r="AU35" s="20">
        <f>IF(AND(ISNUMBER($C35),ISNUMBER('Plan'!$J34),ISNUMBER(AU$6)),IF($C35&gt;0,IF(INT((AU$6+6-'Plan'!$J34)/$C35)&gt;=MAX(1,-INT(-(AU$6-'Plan'!$J34)/$C35)),"●",""),""),"")</f>
      </c>
      <c r="AV35" s="20">
        <f>IF(AND(ISNUMBER($C35),ISNUMBER('Plan'!$J34),ISNUMBER(AV$6)),IF($C35&gt;0,IF(INT((AV$6+6-'Plan'!$J34)/$C35)&gt;=MAX(1,-INT(-(AV$6-'Plan'!$J34)/$C35)),"●",""),""),"")</f>
      </c>
      <c r="AW35" s="20">
        <f>IF(AND(ISNUMBER($C35),ISNUMBER('Plan'!$J34),ISNUMBER(AW$6)),IF($C35&gt;0,IF(INT((AW$6+6-'Plan'!$J34)/$C35)&gt;=MAX(1,-INT(-(AW$6-'Plan'!$J34)/$C35)),"●",""),""),"")</f>
      </c>
      <c r="AX35" s="20">
        <f>IF(AND(ISNUMBER($C35),ISNUMBER('Plan'!$J34),ISNUMBER(AX$6)),IF($C35&gt;0,IF(INT((AX$6+6-'Plan'!$J34)/$C35)&gt;=MAX(1,-INT(-(AX$6-'Plan'!$J34)/$C35)),"●",""),""),"")</f>
      </c>
      <c r="AY35" s="20">
        <f>IF(AND(ISNUMBER($C35),ISNUMBER('Plan'!$J34),ISNUMBER(AY$6)),IF($C35&gt;0,IF(INT((AY$6+6-'Plan'!$J34)/$C35)&gt;=MAX(1,-INT(-(AY$6-'Plan'!$J34)/$C35)),"●",""),""),"")</f>
      </c>
      <c r="AZ35" s="20">
        <f>IF(AND(ISNUMBER($C35),ISNUMBER('Plan'!$J34),ISNUMBER(AZ$6)),IF($C35&gt;0,IF(INT((AZ$6+6-'Plan'!$J34)/$C35)&gt;=MAX(1,-INT(-(AZ$6-'Plan'!$J34)/$C35)),"●",""),""),"")</f>
      </c>
      <c r="BA35" s="20">
        <f>IF(AND(ISNUMBER($C35),ISNUMBER('Plan'!$J34),ISNUMBER(BA$6)),IF($C35&gt;0,IF(INT((BA$6+6-'Plan'!$J34)/$C35)&gt;=MAX(1,-INT(-(BA$6-'Plan'!$J34)/$C35)),"●",""),""),"")</f>
      </c>
      <c r="BB35" s="20">
        <f>IF(AND(ISNUMBER($C35),ISNUMBER('Plan'!$J34),ISNUMBER(BB$6)),IF($C35&gt;0,IF(INT((BB$6+6-'Plan'!$J34)/$C35)&gt;=MAX(1,-INT(-(BB$6-'Plan'!$J34)/$C35)),"●",""),""),"")</f>
      </c>
      <c r="BC35" s="20">
        <f>IF(AND(ISNUMBER($C35),ISNUMBER('Plan'!$J34),ISNUMBER(BC$6)),IF($C35&gt;0,IF(INT((BC$6+6-'Plan'!$J34)/$C35)&gt;=MAX(1,-INT(-(BC$6-'Plan'!$J34)/$C35)),"●",""),""),"")</f>
      </c>
      <c r="BD35" s="20">
        <f>IF(AND(ISNUMBER($C35),ISNUMBER('Plan'!$J34),ISNUMBER(BD$6)),IF($C35&gt;0,IF(INT((BD$6+6-'Plan'!$J34)/$C35)&gt;=MAX(1,-INT(-(BD$6-'Plan'!$J34)/$C35)),"●",""),""),"")</f>
      </c>
    </row>
    <row r="36" spans="1:56" x14ac:dyDescent="0.25">
      <c r="A36" s="11">
        <f>IF('Plan'!B35="",IF('Plan'!A35="","",'Plan'!A35),'Plan'!B35)</f>
      </c>
      <c r="B36" s="11">
        <f>IF('Plan'!D35="","",'Plan'!D35)</f>
      </c>
      <c r="C36" s="18">
        <f>IF(ISNUMBER('Plan'!F35),IF('Plan'!G35="meses",'Plan'!F35*365.25/12,IF('Plan'!G35="semanas",'Plan'!F35*7,IF('Plan'!G35="días",'Plan'!F35,""))),"")</f>
      </c>
      <c r="D36" s="19">
        <f>IF(ISNUMBER('Plan'!H35),'Plan'!H35,"")</f>
      </c>
      <c r="E36" s="20">
        <f>IF(AND(ISNUMBER($C36),ISNUMBER('Plan'!$J35),ISNUMBER(E$6)),IF($C36&gt;0,IF(INT((E$6+6-'Plan'!$J35)/$C36)&gt;=MAX(1,-INT(-(E$6-'Plan'!$J35)/$C36)),"●",""),""),"")</f>
      </c>
      <c r="F36" s="20">
        <f>IF(AND(ISNUMBER($C36),ISNUMBER('Plan'!$J35),ISNUMBER(F$6)),IF($C36&gt;0,IF(INT((F$6+6-'Plan'!$J35)/$C36)&gt;=MAX(1,-INT(-(F$6-'Plan'!$J35)/$C36)),"●",""),""),"")</f>
      </c>
      <c r="G36" s="20">
        <f>IF(AND(ISNUMBER($C36),ISNUMBER('Plan'!$J35),ISNUMBER(G$6)),IF($C36&gt;0,IF(INT((G$6+6-'Plan'!$J35)/$C36)&gt;=MAX(1,-INT(-(G$6-'Plan'!$J35)/$C36)),"●",""),""),"")</f>
      </c>
      <c r="H36" s="20">
        <f>IF(AND(ISNUMBER($C36),ISNUMBER('Plan'!$J35),ISNUMBER(H$6)),IF($C36&gt;0,IF(INT((H$6+6-'Plan'!$J35)/$C36)&gt;=MAX(1,-INT(-(H$6-'Plan'!$J35)/$C36)),"●",""),""),"")</f>
      </c>
      <c r="I36" s="20">
        <f>IF(AND(ISNUMBER($C36),ISNUMBER('Plan'!$J35),ISNUMBER(I$6)),IF($C36&gt;0,IF(INT((I$6+6-'Plan'!$J35)/$C36)&gt;=MAX(1,-INT(-(I$6-'Plan'!$J35)/$C36)),"●",""),""),"")</f>
      </c>
      <c r="J36" s="20">
        <f>IF(AND(ISNUMBER($C36),ISNUMBER('Plan'!$J35),ISNUMBER(J$6)),IF($C36&gt;0,IF(INT((J$6+6-'Plan'!$J35)/$C36)&gt;=MAX(1,-INT(-(J$6-'Plan'!$J35)/$C36)),"●",""),""),"")</f>
      </c>
      <c r="K36" s="20">
        <f>IF(AND(ISNUMBER($C36),ISNUMBER('Plan'!$J35),ISNUMBER(K$6)),IF($C36&gt;0,IF(INT((K$6+6-'Plan'!$J35)/$C36)&gt;=MAX(1,-INT(-(K$6-'Plan'!$J35)/$C36)),"●",""),""),"")</f>
      </c>
      <c r="L36" s="20">
        <f>IF(AND(ISNUMBER($C36),ISNUMBER('Plan'!$J35),ISNUMBER(L$6)),IF($C36&gt;0,IF(INT((L$6+6-'Plan'!$J35)/$C36)&gt;=MAX(1,-INT(-(L$6-'Plan'!$J35)/$C36)),"●",""),""),"")</f>
      </c>
      <c r="M36" s="20">
        <f>IF(AND(ISNUMBER($C36),ISNUMBER('Plan'!$J35),ISNUMBER(M$6)),IF($C36&gt;0,IF(INT((M$6+6-'Plan'!$J35)/$C36)&gt;=MAX(1,-INT(-(M$6-'Plan'!$J35)/$C36)),"●",""),""),"")</f>
      </c>
      <c r="N36" s="20">
        <f>IF(AND(ISNUMBER($C36),ISNUMBER('Plan'!$J35),ISNUMBER(N$6)),IF($C36&gt;0,IF(INT((N$6+6-'Plan'!$J35)/$C36)&gt;=MAX(1,-INT(-(N$6-'Plan'!$J35)/$C36)),"●",""),""),"")</f>
      </c>
      <c r="O36" s="20">
        <f>IF(AND(ISNUMBER($C36),ISNUMBER('Plan'!$J35),ISNUMBER(O$6)),IF($C36&gt;0,IF(INT((O$6+6-'Plan'!$J35)/$C36)&gt;=MAX(1,-INT(-(O$6-'Plan'!$J35)/$C36)),"●",""),""),"")</f>
      </c>
      <c r="P36" s="20">
        <f>IF(AND(ISNUMBER($C36),ISNUMBER('Plan'!$J35),ISNUMBER(P$6)),IF($C36&gt;0,IF(INT((P$6+6-'Plan'!$J35)/$C36)&gt;=MAX(1,-INT(-(P$6-'Plan'!$J35)/$C36)),"●",""),""),"")</f>
      </c>
      <c r="Q36" s="20">
        <f>IF(AND(ISNUMBER($C36),ISNUMBER('Plan'!$J35),ISNUMBER(Q$6)),IF($C36&gt;0,IF(INT((Q$6+6-'Plan'!$J35)/$C36)&gt;=MAX(1,-INT(-(Q$6-'Plan'!$J35)/$C36)),"●",""),""),"")</f>
      </c>
      <c r="R36" s="20">
        <f>IF(AND(ISNUMBER($C36),ISNUMBER('Plan'!$J35),ISNUMBER(R$6)),IF($C36&gt;0,IF(INT((R$6+6-'Plan'!$J35)/$C36)&gt;=MAX(1,-INT(-(R$6-'Plan'!$J35)/$C36)),"●",""),""),"")</f>
      </c>
      <c r="S36" s="20">
        <f>IF(AND(ISNUMBER($C36),ISNUMBER('Plan'!$J35),ISNUMBER(S$6)),IF($C36&gt;0,IF(INT((S$6+6-'Plan'!$J35)/$C36)&gt;=MAX(1,-INT(-(S$6-'Plan'!$J35)/$C36)),"●",""),""),"")</f>
      </c>
      <c r="T36" s="20">
        <f>IF(AND(ISNUMBER($C36),ISNUMBER('Plan'!$J35),ISNUMBER(T$6)),IF($C36&gt;0,IF(INT((T$6+6-'Plan'!$J35)/$C36)&gt;=MAX(1,-INT(-(T$6-'Plan'!$J35)/$C36)),"●",""),""),"")</f>
      </c>
      <c r="U36" s="20">
        <f>IF(AND(ISNUMBER($C36),ISNUMBER('Plan'!$J35),ISNUMBER(U$6)),IF($C36&gt;0,IF(INT((U$6+6-'Plan'!$J35)/$C36)&gt;=MAX(1,-INT(-(U$6-'Plan'!$J35)/$C36)),"●",""),""),"")</f>
      </c>
      <c r="V36" s="20">
        <f>IF(AND(ISNUMBER($C36),ISNUMBER('Plan'!$J35),ISNUMBER(V$6)),IF($C36&gt;0,IF(INT((V$6+6-'Plan'!$J35)/$C36)&gt;=MAX(1,-INT(-(V$6-'Plan'!$J35)/$C36)),"●",""),""),"")</f>
      </c>
      <c r="W36" s="20">
        <f>IF(AND(ISNUMBER($C36),ISNUMBER('Plan'!$J35),ISNUMBER(W$6)),IF($C36&gt;0,IF(INT((W$6+6-'Plan'!$J35)/$C36)&gt;=MAX(1,-INT(-(W$6-'Plan'!$J35)/$C36)),"●",""),""),"")</f>
      </c>
      <c r="X36" s="20">
        <f>IF(AND(ISNUMBER($C36),ISNUMBER('Plan'!$J35),ISNUMBER(X$6)),IF($C36&gt;0,IF(INT((X$6+6-'Plan'!$J35)/$C36)&gt;=MAX(1,-INT(-(X$6-'Plan'!$J35)/$C36)),"●",""),""),"")</f>
      </c>
      <c r="Y36" s="20">
        <f>IF(AND(ISNUMBER($C36),ISNUMBER('Plan'!$J35),ISNUMBER(Y$6)),IF($C36&gt;0,IF(INT((Y$6+6-'Plan'!$J35)/$C36)&gt;=MAX(1,-INT(-(Y$6-'Plan'!$J35)/$C36)),"●",""),""),"")</f>
      </c>
      <c r="Z36" s="20">
        <f>IF(AND(ISNUMBER($C36),ISNUMBER('Plan'!$J35),ISNUMBER(Z$6)),IF($C36&gt;0,IF(INT((Z$6+6-'Plan'!$J35)/$C36)&gt;=MAX(1,-INT(-(Z$6-'Plan'!$J35)/$C36)),"●",""),""),"")</f>
      </c>
      <c r="AA36" s="20">
        <f>IF(AND(ISNUMBER($C36),ISNUMBER('Plan'!$J35),ISNUMBER(AA$6)),IF($C36&gt;0,IF(INT((AA$6+6-'Plan'!$J35)/$C36)&gt;=MAX(1,-INT(-(AA$6-'Plan'!$J35)/$C36)),"●",""),""),"")</f>
      </c>
      <c r="AB36" s="20">
        <f>IF(AND(ISNUMBER($C36),ISNUMBER('Plan'!$J35),ISNUMBER(AB$6)),IF($C36&gt;0,IF(INT((AB$6+6-'Plan'!$J35)/$C36)&gt;=MAX(1,-INT(-(AB$6-'Plan'!$J35)/$C36)),"●",""),""),"")</f>
      </c>
      <c r="AC36" s="20">
        <f>IF(AND(ISNUMBER($C36),ISNUMBER('Plan'!$J35),ISNUMBER(AC$6)),IF($C36&gt;0,IF(INT((AC$6+6-'Plan'!$J35)/$C36)&gt;=MAX(1,-INT(-(AC$6-'Plan'!$J35)/$C36)),"●",""),""),"")</f>
      </c>
      <c r="AD36" s="20">
        <f>IF(AND(ISNUMBER($C36),ISNUMBER('Plan'!$J35),ISNUMBER(AD$6)),IF($C36&gt;0,IF(INT((AD$6+6-'Plan'!$J35)/$C36)&gt;=MAX(1,-INT(-(AD$6-'Plan'!$J35)/$C36)),"●",""),""),"")</f>
      </c>
      <c r="AE36" s="20">
        <f>IF(AND(ISNUMBER($C36),ISNUMBER('Plan'!$J35),ISNUMBER(AE$6)),IF($C36&gt;0,IF(INT((AE$6+6-'Plan'!$J35)/$C36)&gt;=MAX(1,-INT(-(AE$6-'Plan'!$J35)/$C36)),"●",""),""),"")</f>
      </c>
      <c r="AF36" s="20">
        <f>IF(AND(ISNUMBER($C36),ISNUMBER('Plan'!$J35),ISNUMBER(AF$6)),IF($C36&gt;0,IF(INT((AF$6+6-'Plan'!$J35)/$C36)&gt;=MAX(1,-INT(-(AF$6-'Plan'!$J35)/$C36)),"●",""),""),"")</f>
      </c>
      <c r="AG36" s="20">
        <f>IF(AND(ISNUMBER($C36),ISNUMBER('Plan'!$J35),ISNUMBER(AG$6)),IF($C36&gt;0,IF(INT((AG$6+6-'Plan'!$J35)/$C36)&gt;=MAX(1,-INT(-(AG$6-'Plan'!$J35)/$C36)),"●",""),""),"")</f>
      </c>
      <c r="AH36" s="20">
        <f>IF(AND(ISNUMBER($C36),ISNUMBER('Plan'!$J35),ISNUMBER(AH$6)),IF($C36&gt;0,IF(INT((AH$6+6-'Plan'!$J35)/$C36)&gt;=MAX(1,-INT(-(AH$6-'Plan'!$J35)/$C36)),"●",""),""),"")</f>
      </c>
      <c r="AI36" s="20">
        <f>IF(AND(ISNUMBER($C36),ISNUMBER('Plan'!$J35),ISNUMBER(AI$6)),IF($C36&gt;0,IF(INT((AI$6+6-'Plan'!$J35)/$C36)&gt;=MAX(1,-INT(-(AI$6-'Plan'!$J35)/$C36)),"●",""),""),"")</f>
      </c>
      <c r="AJ36" s="20">
        <f>IF(AND(ISNUMBER($C36),ISNUMBER('Plan'!$J35),ISNUMBER(AJ$6)),IF($C36&gt;0,IF(INT((AJ$6+6-'Plan'!$J35)/$C36)&gt;=MAX(1,-INT(-(AJ$6-'Plan'!$J35)/$C36)),"●",""),""),"")</f>
      </c>
      <c r="AK36" s="20">
        <f>IF(AND(ISNUMBER($C36),ISNUMBER('Plan'!$J35),ISNUMBER(AK$6)),IF($C36&gt;0,IF(INT((AK$6+6-'Plan'!$J35)/$C36)&gt;=MAX(1,-INT(-(AK$6-'Plan'!$J35)/$C36)),"●",""),""),"")</f>
      </c>
      <c r="AL36" s="20">
        <f>IF(AND(ISNUMBER($C36),ISNUMBER('Plan'!$J35),ISNUMBER(AL$6)),IF($C36&gt;0,IF(INT((AL$6+6-'Plan'!$J35)/$C36)&gt;=MAX(1,-INT(-(AL$6-'Plan'!$J35)/$C36)),"●",""),""),"")</f>
      </c>
      <c r="AM36" s="20">
        <f>IF(AND(ISNUMBER($C36),ISNUMBER('Plan'!$J35),ISNUMBER(AM$6)),IF($C36&gt;0,IF(INT((AM$6+6-'Plan'!$J35)/$C36)&gt;=MAX(1,-INT(-(AM$6-'Plan'!$J35)/$C36)),"●",""),""),"")</f>
      </c>
      <c r="AN36" s="20">
        <f>IF(AND(ISNUMBER($C36),ISNUMBER('Plan'!$J35),ISNUMBER(AN$6)),IF($C36&gt;0,IF(INT((AN$6+6-'Plan'!$J35)/$C36)&gt;=MAX(1,-INT(-(AN$6-'Plan'!$J35)/$C36)),"●",""),""),"")</f>
      </c>
      <c r="AO36" s="20">
        <f>IF(AND(ISNUMBER($C36),ISNUMBER('Plan'!$J35),ISNUMBER(AO$6)),IF($C36&gt;0,IF(INT((AO$6+6-'Plan'!$J35)/$C36)&gt;=MAX(1,-INT(-(AO$6-'Plan'!$J35)/$C36)),"●",""),""),"")</f>
      </c>
      <c r="AP36" s="20">
        <f>IF(AND(ISNUMBER($C36),ISNUMBER('Plan'!$J35),ISNUMBER(AP$6)),IF($C36&gt;0,IF(INT((AP$6+6-'Plan'!$J35)/$C36)&gt;=MAX(1,-INT(-(AP$6-'Plan'!$J35)/$C36)),"●",""),""),"")</f>
      </c>
      <c r="AQ36" s="20">
        <f>IF(AND(ISNUMBER($C36),ISNUMBER('Plan'!$J35),ISNUMBER(AQ$6)),IF($C36&gt;0,IF(INT((AQ$6+6-'Plan'!$J35)/$C36)&gt;=MAX(1,-INT(-(AQ$6-'Plan'!$J35)/$C36)),"●",""),""),"")</f>
      </c>
      <c r="AR36" s="20">
        <f>IF(AND(ISNUMBER($C36),ISNUMBER('Plan'!$J35),ISNUMBER(AR$6)),IF($C36&gt;0,IF(INT((AR$6+6-'Plan'!$J35)/$C36)&gt;=MAX(1,-INT(-(AR$6-'Plan'!$J35)/$C36)),"●",""),""),"")</f>
      </c>
      <c r="AS36" s="20">
        <f>IF(AND(ISNUMBER($C36),ISNUMBER('Plan'!$J35),ISNUMBER(AS$6)),IF($C36&gt;0,IF(INT((AS$6+6-'Plan'!$J35)/$C36)&gt;=MAX(1,-INT(-(AS$6-'Plan'!$J35)/$C36)),"●",""),""),"")</f>
      </c>
      <c r="AT36" s="20">
        <f>IF(AND(ISNUMBER($C36),ISNUMBER('Plan'!$J35),ISNUMBER(AT$6)),IF($C36&gt;0,IF(INT((AT$6+6-'Plan'!$J35)/$C36)&gt;=MAX(1,-INT(-(AT$6-'Plan'!$J35)/$C36)),"●",""),""),"")</f>
      </c>
      <c r="AU36" s="20">
        <f>IF(AND(ISNUMBER($C36),ISNUMBER('Plan'!$J35),ISNUMBER(AU$6)),IF($C36&gt;0,IF(INT((AU$6+6-'Plan'!$J35)/$C36)&gt;=MAX(1,-INT(-(AU$6-'Plan'!$J35)/$C36)),"●",""),""),"")</f>
      </c>
      <c r="AV36" s="20">
        <f>IF(AND(ISNUMBER($C36),ISNUMBER('Plan'!$J35),ISNUMBER(AV$6)),IF($C36&gt;0,IF(INT((AV$6+6-'Plan'!$J35)/$C36)&gt;=MAX(1,-INT(-(AV$6-'Plan'!$J35)/$C36)),"●",""),""),"")</f>
      </c>
      <c r="AW36" s="20">
        <f>IF(AND(ISNUMBER($C36),ISNUMBER('Plan'!$J35),ISNUMBER(AW$6)),IF($C36&gt;0,IF(INT((AW$6+6-'Plan'!$J35)/$C36)&gt;=MAX(1,-INT(-(AW$6-'Plan'!$J35)/$C36)),"●",""),""),"")</f>
      </c>
      <c r="AX36" s="20">
        <f>IF(AND(ISNUMBER($C36),ISNUMBER('Plan'!$J35),ISNUMBER(AX$6)),IF($C36&gt;0,IF(INT((AX$6+6-'Plan'!$J35)/$C36)&gt;=MAX(1,-INT(-(AX$6-'Plan'!$J35)/$C36)),"●",""),""),"")</f>
      </c>
      <c r="AY36" s="20">
        <f>IF(AND(ISNUMBER($C36),ISNUMBER('Plan'!$J35),ISNUMBER(AY$6)),IF($C36&gt;0,IF(INT((AY$6+6-'Plan'!$J35)/$C36)&gt;=MAX(1,-INT(-(AY$6-'Plan'!$J35)/$C36)),"●",""),""),"")</f>
      </c>
      <c r="AZ36" s="20">
        <f>IF(AND(ISNUMBER($C36),ISNUMBER('Plan'!$J35),ISNUMBER(AZ$6)),IF($C36&gt;0,IF(INT((AZ$6+6-'Plan'!$J35)/$C36)&gt;=MAX(1,-INT(-(AZ$6-'Plan'!$J35)/$C36)),"●",""),""),"")</f>
      </c>
      <c r="BA36" s="20">
        <f>IF(AND(ISNUMBER($C36),ISNUMBER('Plan'!$J35),ISNUMBER(BA$6)),IF($C36&gt;0,IF(INT((BA$6+6-'Plan'!$J35)/$C36)&gt;=MAX(1,-INT(-(BA$6-'Plan'!$J35)/$C36)),"●",""),""),"")</f>
      </c>
      <c r="BB36" s="20">
        <f>IF(AND(ISNUMBER($C36),ISNUMBER('Plan'!$J35),ISNUMBER(BB$6)),IF($C36&gt;0,IF(INT((BB$6+6-'Plan'!$J35)/$C36)&gt;=MAX(1,-INT(-(BB$6-'Plan'!$J35)/$C36)),"●",""),""),"")</f>
      </c>
      <c r="BC36" s="20">
        <f>IF(AND(ISNUMBER($C36),ISNUMBER('Plan'!$J35),ISNUMBER(BC$6)),IF($C36&gt;0,IF(INT((BC$6+6-'Plan'!$J35)/$C36)&gt;=MAX(1,-INT(-(BC$6-'Plan'!$J35)/$C36)),"●",""),""),"")</f>
      </c>
      <c r="BD36" s="20">
        <f>IF(AND(ISNUMBER($C36),ISNUMBER('Plan'!$J35),ISNUMBER(BD$6)),IF($C36&gt;0,IF(INT((BD$6+6-'Plan'!$J35)/$C36)&gt;=MAX(1,-INT(-(BD$6-'Plan'!$J35)/$C36)),"●",""),""),"")</f>
      </c>
    </row>
    <row r="37" spans="1:56" x14ac:dyDescent="0.25">
      <c r="A37" s="11">
        <f>IF('Plan'!B36="",IF('Plan'!A36="","",'Plan'!A36),'Plan'!B36)</f>
      </c>
      <c r="B37" s="11">
        <f>IF('Plan'!D36="","",'Plan'!D36)</f>
      </c>
      <c r="C37" s="18">
        <f>IF(ISNUMBER('Plan'!F36),IF('Plan'!G36="meses",'Plan'!F36*365.25/12,IF('Plan'!G36="semanas",'Plan'!F36*7,IF('Plan'!G36="días",'Plan'!F36,""))),"")</f>
      </c>
      <c r="D37" s="19">
        <f>IF(ISNUMBER('Plan'!H36),'Plan'!H36,"")</f>
      </c>
      <c r="E37" s="20">
        <f>IF(AND(ISNUMBER($C37),ISNUMBER('Plan'!$J36),ISNUMBER(E$6)),IF($C37&gt;0,IF(INT((E$6+6-'Plan'!$J36)/$C37)&gt;=MAX(1,-INT(-(E$6-'Plan'!$J36)/$C37)),"●",""),""),"")</f>
      </c>
      <c r="F37" s="20">
        <f>IF(AND(ISNUMBER($C37),ISNUMBER('Plan'!$J36),ISNUMBER(F$6)),IF($C37&gt;0,IF(INT((F$6+6-'Plan'!$J36)/$C37)&gt;=MAX(1,-INT(-(F$6-'Plan'!$J36)/$C37)),"●",""),""),"")</f>
      </c>
      <c r="G37" s="20">
        <f>IF(AND(ISNUMBER($C37),ISNUMBER('Plan'!$J36),ISNUMBER(G$6)),IF($C37&gt;0,IF(INT((G$6+6-'Plan'!$J36)/$C37)&gt;=MAX(1,-INT(-(G$6-'Plan'!$J36)/$C37)),"●",""),""),"")</f>
      </c>
      <c r="H37" s="20">
        <f>IF(AND(ISNUMBER($C37),ISNUMBER('Plan'!$J36),ISNUMBER(H$6)),IF($C37&gt;0,IF(INT((H$6+6-'Plan'!$J36)/$C37)&gt;=MAX(1,-INT(-(H$6-'Plan'!$J36)/$C37)),"●",""),""),"")</f>
      </c>
      <c r="I37" s="20">
        <f>IF(AND(ISNUMBER($C37),ISNUMBER('Plan'!$J36),ISNUMBER(I$6)),IF($C37&gt;0,IF(INT((I$6+6-'Plan'!$J36)/$C37)&gt;=MAX(1,-INT(-(I$6-'Plan'!$J36)/$C37)),"●",""),""),"")</f>
      </c>
      <c r="J37" s="20">
        <f>IF(AND(ISNUMBER($C37),ISNUMBER('Plan'!$J36),ISNUMBER(J$6)),IF($C37&gt;0,IF(INT((J$6+6-'Plan'!$J36)/$C37)&gt;=MAX(1,-INT(-(J$6-'Plan'!$J36)/$C37)),"●",""),""),"")</f>
      </c>
      <c r="K37" s="20">
        <f>IF(AND(ISNUMBER($C37),ISNUMBER('Plan'!$J36),ISNUMBER(K$6)),IF($C37&gt;0,IF(INT((K$6+6-'Plan'!$J36)/$C37)&gt;=MAX(1,-INT(-(K$6-'Plan'!$J36)/$C37)),"●",""),""),"")</f>
      </c>
      <c r="L37" s="20">
        <f>IF(AND(ISNUMBER($C37),ISNUMBER('Plan'!$J36),ISNUMBER(L$6)),IF($C37&gt;0,IF(INT((L$6+6-'Plan'!$J36)/$C37)&gt;=MAX(1,-INT(-(L$6-'Plan'!$J36)/$C37)),"●",""),""),"")</f>
      </c>
      <c r="M37" s="20">
        <f>IF(AND(ISNUMBER($C37),ISNUMBER('Plan'!$J36),ISNUMBER(M$6)),IF($C37&gt;0,IF(INT((M$6+6-'Plan'!$J36)/$C37)&gt;=MAX(1,-INT(-(M$6-'Plan'!$J36)/$C37)),"●",""),""),"")</f>
      </c>
      <c r="N37" s="20">
        <f>IF(AND(ISNUMBER($C37),ISNUMBER('Plan'!$J36),ISNUMBER(N$6)),IF($C37&gt;0,IF(INT((N$6+6-'Plan'!$J36)/$C37)&gt;=MAX(1,-INT(-(N$6-'Plan'!$J36)/$C37)),"●",""),""),"")</f>
      </c>
      <c r="O37" s="20">
        <f>IF(AND(ISNUMBER($C37),ISNUMBER('Plan'!$J36),ISNUMBER(O$6)),IF($C37&gt;0,IF(INT((O$6+6-'Plan'!$J36)/$C37)&gt;=MAX(1,-INT(-(O$6-'Plan'!$J36)/$C37)),"●",""),""),"")</f>
      </c>
      <c r="P37" s="20">
        <f>IF(AND(ISNUMBER($C37),ISNUMBER('Plan'!$J36),ISNUMBER(P$6)),IF($C37&gt;0,IF(INT((P$6+6-'Plan'!$J36)/$C37)&gt;=MAX(1,-INT(-(P$6-'Plan'!$J36)/$C37)),"●",""),""),"")</f>
      </c>
      <c r="Q37" s="20">
        <f>IF(AND(ISNUMBER($C37),ISNUMBER('Plan'!$J36),ISNUMBER(Q$6)),IF($C37&gt;0,IF(INT((Q$6+6-'Plan'!$J36)/$C37)&gt;=MAX(1,-INT(-(Q$6-'Plan'!$J36)/$C37)),"●",""),""),"")</f>
      </c>
      <c r="R37" s="20">
        <f>IF(AND(ISNUMBER($C37),ISNUMBER('Plan'!$J36),ISNUMBER(R$6)),IF($C37&gt;0,IF(INT((R$6+6-'Plan'!$J36)/$C37)&gt;=MAX(1,-INT(-(R$6-'Plan'!$J36)/$C37)),"●",""),""),"")</f>
      </c>
      <c r="S37" s="20">
        <f>IF(AND(ISNUMBER($C37),ISNUMBER('Plan'!$J36),ISNUMBER(S$6)),IF($C37&gt;0,IF(INT((S$6+6-'Plan'!$J36)/$C37)&gt;=MAX(1,-INT(-(S$6-'Plan'!$J36)/$C37)),"●",""),""),"")</f>
      </c>
      <c r="T37" s="20">
        <f>IF(AND(ISNUMBER($C37),ISNUMBER('Plan'!$J36),ISNUMBER(T$6)),IF($C37&gt;0,IF(INT((T$6+6-'Plan'!$J36)/$C37)&gt;=MAX(1,-INT(-(T$6-'Plan'!$J36)/$C37)),"●",""),""),"")</f>
      </c>
      <c r="U37" s="20">
        <f>IF(AND(ISNUMBER($C37),ISNUMBER('Plan'!$J36),ISNUMBER(U$6)),IF($C37&gt;0,IF(INT((U$6+6-'Plan'!$J36)/$C37)&gt;=MAX(1,-INT(-(U$6-'Plan'!$J36)/$C37)),"●",""),""),"")</f>
      </c>
      <c r="V37" s="20">
        <f>IF(AND(ISNUMBER($C37),ISNUMBER('Plan'!$J36),ISNUMBER(V$6)),IF($C37&gt;0,IF(INT((V$6+6-'Plan'!$J36)/$C37)&gt;=MAX(1,-INT(-(V$6-'Plan'!$J36)/$C37)),"●",""),""),"")</f>
      </c>
      <c r="W37" s="20">
        <f>IF(AND(ISNUMBER($C37),ISNUMBER('Plan'!$J36),ISNUMBER(W$6)),IF($C37&gt;0,IF(INT((W$6+6-'Plan'!$J36)/$C37)&gt;=MAX(1,-INT(-(W$6-'Plan'!$J36)/$C37)),"●",""),""),"")</f>
      </c>
      <c r="X37" s="20">
        <f>IF(AND(ISNUMBER($C37),ISNUMBER('Plan'!$J36),ISNUMBER(X$6)),IF($C37&gt;0,IF(INT((X$6+6-'Plan'!$J36)/$C37)&gt;=MAX(1,-INT(-(X$6-'Plan'!$J36)/$C37)),"●",""),""),"")</f>
      </c>
      <c r="Y37" s="20">
        <f>IF(AND(ISNUMBER($C37),ISNUMBER('Plan'!$J36),ISNUMBER(Y$6)),IF($C37&gt;0,IF(INT((Y$6+6-'Plan'!$J36)/$C37)&gt;=MAX(1,-INT(-(Y$6-'Plan'!$J36)/$C37)),"●",""),""),"")</f>
      </c>
      <c r="Z37" s="20">
        <f>IF(AND(ISNUMBER($C37),ISNUMBER('Plan'!$J36),ISNUMBER(Z$6)),IF($C37&gt;0,IF(INT((Z$6+6-'Plan'!$J36)/$C37)&gt;=MAX(1,-INT(-(Z$6-'Plan'!$J36)/$C37)),"●",""),""),"")</f>
      </c>
      <c r="AA37" s="20">
        <f>IF(AND(ISNUMBER($C37),ISNUMBER('Plan'!$J36),ISNUMBER(AA$6)),IF($C37&gt;0,IF(INT((AA$6+6-'Plan'!$J36)/$C37)&gt;=MAX(1,-INT(-(AA$6-'Plan'!$J36)/$C37)),"●",""),""),"")</f>
      </c>
      <c r="AB37" s="20">
        <f>IF(AND(ISNUMBER($C37),ISNUMBER('Plan'!$J36),ISNUMBER(AB$6)),IF($C37&gt;0,IF(INT((AB$6+6-'Plan'!$J36)/$C37)&gt;=MAX(1,-INT(-(AB$6-'Plan'!$J36)/$C37)),"●",""),""),"")</f>
      </c>
      <c r="AC37" s="20">
        <f>IF(AND(ISNUMBER($C37),ISNUMBER('Plan'!$J36),ISNUMBER(AC$6)),IF($C37&gt;0,IF(INT((AC$6+6-'Plan'!$J36)/$C37)&gt;=MAX(1,-INT(-(AC$6-'Plan'!$J36)/$C37)),"●",""),""),"")</f>
      </c>
      <c r="AD37" s="20">
        <f>IF(AND(ISNUMBER($C37),ISNUMBER('Plan'!$J36),ISNUMBER(AD$6)),IF($C37&gt;0,IF(INT((AD$6+6-'Plan'!$J36)/$C37)&gt;=MAX(1,-INT(-(AD$6-'Plan'!$J36)/$C37)),"●",""),""),"")</f>
      </c>
      <c r="AE37" s="20">
        <f>IF(AND(ISNUMBER($C37),ISNUMBER('Plan'!$J36),ISNUMBER(AE$6)),IF($C37&gt;0,IF(INT((AE$6+6-'Plan'!$J36)/$C37)&gt;=MAX(1,-INT(-(AE$6-'Plan'!$J36)/$C37)),"●",""),""),"")</f>
      </c>
      <c r="AF37" s="20">
        <f>IF(AND(ISNUMBER($C37),ISNUMBER('Plan'!$J36),ISNUMBER(AF$6)),IF($C37&gt;0,IF(INT((AF$6+6-'Plan'!$J36)/$C37)&gt;=MAX(1,-INT(-(AF$6-'Plan'!$J36)/$C37)),"●",""),""),"")</f>
      </c>
      <c r="AG37" s="20">
        <f>IF(AND(ISNUMBER($C37),ISNUMBER('Plan'!$J36),ISNUMBER(AG$6)),IF($C37&gt;0,IF(INT((AG$6+6-'Plan'!$J36)/$C37)&gt;=MAX(1,-INT(-(AG$6-'Plan'!$J36)/$C37)),"●",""),""),"")</f>
      </c>
      <c r="AH37" s="20">
        <f>IF(AND(ISNUMBER($C37),ISNUMBER('Plan'!$J36),ISNUMBER(AH$6)),IF($C37&gt;0,IF(INT((AH$6+6-'Plan'!$J36)/$C37)&gt;=MAX(1,-INT(-(AH$6-'Plan'!$J36)/$C37)),"●",""),""),"")</f>
      </c>
      <c r="AI37" s="20">
        <f>IF(AND(ISNUMBER($C37),ISNUMBER('Plan'!$J36),ISNUMBER(AI$6)),IF($C37&gt;0,IF(INT((AI$6+6-'Plan'!$J36)/$C37)&gt;=MAX(1,-INT(-(AI$6-'Plan'!$J36)/$C37)),"●",""),""),"")</f>
      </c>
      <c r="AJ37" s="20">
        <f>IF(AND(ISNUMBER($C37),ISNUMBER('Plan'!$J36),ISNUMBER(AJ$6)),IF($C37&gt;0,IF(INT((AJ$6+6-'Plan'!$J36)/$C37)&gt;=MAX(1,-INT(-(AJ$6-'Plan'!$J36)/$C37)),"●",""),""),"")</f>
      </c>
      <c r="AK37" s="20">
        <f>IF(AND(ISNUMBER($C37),ISNUMBER('Plan'!$J36),ISNUMBER(AK$6)),IF($C37&gt;0,IF(INT((AK$6+6-'Plan'!$J36)/$C37)&gt;=MAX(1,-INT(-(AK$6-'Plan'!$J36)/$C37)),"●",""),""),"")</f>
      </c>
      <c r="AL37" s="20">
        <f>IF(AND(ISNUMBER($C37),ISNUMBER('Plan'!$J36),ISNUMBER(AL$6)),IF($C37&gt;0,IF(INT((AL$6+6-'Plan'!$J36)/$C37)&gt;=MAX(1,-INT(-(AL$6-'Plan'!$J36)/$C37)),"●",""),""),"")</f>
      </c>
      <c r="AM37" s="20">
        <f>IF(AND(ISNUMBER($C37),ISNUMBER('Plan'!$J36),ISNUMBER(AM$6)),IF($C37&gt;0,IF(INT((AM$6+6-'Plan'!$J36)/$C37)&gt;=MAX(1,-INT(-(AM$6-'Plan'!$J36)/$C37)),"●",""),""),"")</f>
      </c>
      <c r="AN37" s="20">
        <f>IF(AND(ISNUMBER($C37),ISNUMBER('Plan'!$J36),ISNUMBER(AN$6)),IF($C37&gt;0,IF(INT((AN$6+6-'Plan'!$J36)/$C37)&gt;=MAX(1,-INT(-(AN$6-'Plan'!$J36)/$C37)),"●",""),""),"")</f>
      </c>
      <c r="AO37" s="20">
        <f>IF(AND(ISNUMBER($C37),ISNUMBER('Plan'!$J36),ISNUMBER(AO$6)),IF($C37&gt;0,IF(INT((AO$6+6-'Plan'!$J36)/$C37)&gt;=MAX(1,-INT(-(AO$6-'Plan'!$J36)/$C37)),"●",""),""),"")</f>
      </c>
      <c r="AP37" s="20">
        <f>IF(AND(ISNUMBER($C37),ISNUMBER('Plan'!$J36),ISNUMBER(AP$6)),IF($C37&gt;0,IF(INT((AP$6+6-'Plan'!$J36)/$C37)&gt;=MAX(1,-INT(-(AP$6-'Plan'!$J36)/$C37)),"●",""),""),"")</f>
      </c>
      <c r="AQ37" s="20">
        <f>IF(AND(ISNUMBER($C37),ISNUMBER('Plan'!$J36),ISNUMBER(AQ$6)),IF($C37&gt;0,IF(INT((AQ$6+6-'Plan'!$J36)/$C37)&gt;=MAX(1,-INT(-(AQ$6-'Plan'!$J36)/$C37)),"●",""),""),"")</f>
      </c>
      <c r="AR37" s="20">
        <f>IF(AND(ISNUMBER($C37),ISNUMBER('Plan'!$J36),ISNUMBER(AR$6)),IF($C37&gt;0,IF(INT((AR$6+6-'Plan'!$J36)/$C37)&gt;=MAX(1,-INT(-(AR$6-'Plan'!$J36)/$C37)),"●",""),""),"")</f>
      </c>
      <c r="AS37" s="20">
        <f>IF(AND(ISNUMBER($C37),ISNUMBER('Plan'!$J36),ISNUMBER(AS$6)),IF($C37&gt;0,IF(INT((AS$6+6-'Plan'!$J36)/$C37)&gt;=MAX(1,-INT(-(AS$6-'Plan'!$J36)/$C37)),"●",""),""),"")</f>
      </c>
      <c r="AT37" s="20">
        <f>IF(AND(ISNUMBER($C37),ISNUMBER('Plan'!$J36),ISNUMBER(AT$6)),IF($C37&gt;0,IF(INT((AT$6+6-'Plan'!$J36)/$C37)&gt;=MAX(1,-INT(-(AT$6-'Plan'!$J36)/$C37)),"●",""),""),"")</f>
      </c>
      <c r="AU37" s="20">
        <f>IF(AND(ISNUMBER($C37),ISNUMBER('Plan'!$J36),ISNUMBER(AU$6)),IF($C37&gt;0,IF(INT((AU$6+6-'Plan'!$J36)/$C37)&gt;=MAX(1,-INT(-(AU$6-'Plan'!$J36)/$C37)),"●",""),""),"")</f>
      </c>
      <c r="AV37" s="20">
        <f>IF(AND(ISNUMBER($C37),ISNUMBER('Plan'!$J36),ISNUMBER(AV$6)),IF($C37&gt;0,IF(INT((AV$6+6-'Plan'!$J36)/$C37)&gt;=MAX(1,-INT(-(AV$6-'Plan'!$J36)/$C37)),"●",""),""),"")</f>
      </c>
      <c r="AW37" s="20">
        <f>IF(AND(ISNUMBER($C37),ISNUMBER('Plan'!$J36),ISNUMBER(AW$6)),IF($C37&gt;0,IF(INT((AW$6+6-'Plan'!$J36)/$C37)&gt;=MAX(1,-INT(-(AW$6-'Plan'!$J36)/$C37)),"●",""),""),"")</f>
      </c>
      <c r="AX37" s="20">
        <f>IF(AND(ISNUMBER($C37),ISNUMBER('Plan'!$J36),ISNUMBER(AX$6)),IF($C37&gt;0,IF(INT((AX$6+6-'Plan'!$J36)/$C37)&gt;=MAX(1,-INT(-(AX$6-'Plan'!$J36)/$C37)),"●",""),""),"")</f>
      </c>
      <c r="AY37" s="20">
        <f>IF(AND(ISNUMBER($C37),ISNUMBER('Plan'!$J36),ISNUMBER(AY$6)),IF($C37&gt;0,IF(INT((AY$6+6-'Plan'!$J36)/$C37)&gt;=MAX(1,-INT(-(AY$6-'Plan'!$J36)/$C37)),"●",""),""),"")</f>
      </c>
      <c r="AZ37" s="20">
        <f>IF(AND(ISNUMBER($C37),ISNUMBER('Plan'!$J36),ISNUMBER(AZ$6)),IF($C37&gt;0,IF(INT((AZ$6+6-'Plan'!$J36)/$C37)&gt;=MAX(1,-INT(-(AZ$6-'Plan'!$J36)/$C37)),"●",""),""),"")</f>
      </c>
      <c r="BA37" s="20">
        <f>IF(AND(ISNUMBER($C37),ISNUMBER('Plan'!$J36),ISNUMBER(BA$6)),IF($C37&gt;0,IF(INT((BA$6+6-'Plan'!$J36)/$C37)&gt;=MAX(1,-INT(-(BA$6-'Plan'!$J36)/$C37)),"●",""),""),"")</f>
      </c>
      <c r="BB37" s="20">
        <f>IF(AND(ISNUMBER($C37),ISNUMBER('Plan'!$J36),ISNUMBER(BB$6)),IF($C37&gt;0,IF(INT((BB$6+6-'Plan'!$J36)/$C37)&gt;=MAX(1,-INT(-(BB$6-'Plan'!$J36)/$C37)),"●",""),""),"")</f>
      </c>
      <c r="BC37" s="20">
        <f>IF(AND(ISNUMBER($C37),ISNUMBER('Plan'!$J36),ISNUMBER(BC$6)),IF($C37&gt;0,IF(INT((BC$6+6-'Plan'!$J36)/$C37)&gt;=MAX(1,-INT(-(BC$6-'Plan'!$J36)/$C37)),"●",""),""),"")</f>
      </c>
      <c r="BD37" s="20">
        <f>IF(AND(ISNUMBER($C37),ISNUMBER('Plan'!$J36),ISNUMBER(BD$6)),IF($C37&gt;0,IF(INT((BD$6+6-'Plan'!$J36)/$C37)&gt;=MAX(1,-INT(-(BD$6-'Plan'!$J36)/$C37)),"●",""),""),"")</f>
      </c>
    </row>
    <row r="38" spans="1:56" x14ac:dyDescent="0.25">
      <c r="A38" s="11">
        <f>IF('Plan'!B37="",IF('Plan'!A37="","",'Plan'!A37),'Plan'!B37)</f>
      </c>
      <c r="B38" s="11">
        <f>IF('Plan'!D37="","",'Plan'!D37)</f>
      </c>
      <c r="C38" s="18">
        <f>IF(ISNUMBER('Plan'!F37),IF('Plan'!G37="meses",'Plan'!F37*365.25/12,IF('Plan'!G37="semanas",'Plan'!F37*7,IF('Plan'!G37="días",'Plan'!F37,""))),"")</f>
      </c>
      <c r="D38" s="19">
        <f>IF(ISNUMBER('Plan'!H37),'Plan'!H37,"")</f>
      </c>
      <c r="E38" s="20">
        <f>IF(AND(ISNUMBER($C38),ISNUMBER('Plan'!$J37),ISNUMBER(E$6)),IF($C38&gt;0,IF(INT((E$6+6-'Plan'!$J37)/$C38)&gt;=MAX(1,-INT(-(E$6-'Plan'!$J37)/$C38)),"●",""),""),"")</f>
      </c>
      <c r="F38" s="20">
        <f>IF(AND(ISNUMBER($C38),ISNUMBER('Plan'!$J37),ISNUMBER(F$6)),IF($C38&gt;0,IF(INT((F$6+6-'Plan'!$J37)/$C38)&gt;=MAX(1,-INT(-(F$6-'Plan'!$J37)/$C38)),"●",""),""),"")</f>
      </c>
      <c r="G38" s="20">
        <f>IF(AND(ISNUMBER($C38),ISNUMBER('Plan'!$J37),ISNUMBER(G$6)),IF($C38&gt;0,IF(INT((G$6+6-'Plan'!$J37)/$C38)&gt;=MAX(1,-INT(-(G$6-'Plan'!$J37)/$C38)),"●",""),""),"")</f>
      </c>
      <c r="H38" s="20">
        <f>IF(AND(ISNUMBER($C38),ISNUMBER('Plan'!$J37),ISNUMBER(H$6)),IF($C38&gt;0,IF(INT((H$6+6-'Plan'!$J37)/$C38)&gt;=MAX(1,-INT(-(H$6-'Plan'!$J37)/$C38)),"●",""),""),"")</f>
      </c>
      <c r="I38" s="20">
        <f>IF(AND(ISNUMBER($C38),ISNUMBER('Plan'!$J37),ISNUMBER(I$6)),IF($C38&gt;0,IF(INT((I$6+6-'Plan'!$J37)/$C38)&gt;=MAX(1,-INT(-(I$6-'Plan'!$J37)/$C38)),"●",""),""),"")</f>
      </c>
      <c r="J38" s="20">
        <f>IF(AND(ISNUMBER($C38),ISNUMBER('Plan'!$J37),ISNUMBER(J$6)),IF($C38&gt;0,IF(INT((J$6+6-'Plan'!$J37)/$C38)&gt;=MAX(1,-INT(-(J$6-'Plan'!$J37)/$C38)),"●",""),""),"")</f>
      </c>
      <c r="K38" s="20">
        <f>IF(AND(ISNUMBER($C38),ISNUMBER('Plan'!$J37),ISNUMBER(K$6)),IF($C38&gt;0,IF(INT((K$6+6-'Plan'!$J37)/$C38)&gt;=MAX(1,-INT(-(K$6-'Plan'!$J37)/$C38)),"●",""),""),"")</f>
      </c>
      <c r="L38" s="20">
        <f>IF(AND(ISNUMBER($C38),ISNUMBER('Plan'!$J37),ISNUMBER(L$6)),IF($C38&gt;0,IF(INT((L$6+6-'Plan'!$J37)/$C38)&gt;=MAX(1,-INT(-(L$6-'Plan'!$J37)/$C38)),"●",""),""),"")</f>
      </c>
      <c r="M38" s="20">
        <f>IF(AND(ISNUMBER($C38),ISNUMBER('Plan'!$J37),ISNUMBER(M$6)),IF($C38&gt;0,IF(INT((M$6+6-'Plan'!$J37)/$C38)&gt;=MAX(1,-INT(-(M$6-'Plan'!$J37)/$C38)),"●",""),""),"")</f>
      </c>
      <c r="N38" s="20">
        <f>IF(AND(ISNUMBER($C38),ISNUMBER('Plan'!$J37),ISNUMBER(N$6)),IF($C38&gt;0,IF(INT((N$6+6-'Plan'!$J37)/$C38)&gt;=MAX(1,-INT(-(N$6-'Plan'!$J37)/$C38)),"●",""),""),"")</f>
      </c>
      <c r="O38" s="20">
        <f>IF(AND(ISNUMBER($C38),ISNUMBER('Plan'!$J37),ISNUMBER(O$6)),IF($C38&gt;0,IF(INT((O$6+6-'Plan'!$J37)/$C38)&gt;=MAX(1,-INT(-(O$6-'Plan'!$J37)/$C38)),"●",""),""),"")</f>
      </c>
      <c r="P38" s="20">
        <f>IF(AND(ISNUMBER($C38),ISNUMBER('Plan'!$J37),ISNUMBER(P$6)),IF($C38&gt;0,IF(INT((P$6+6-'Plan'!$J37)/$C38)&gt;=MAX(1,-INT(-(P$6-'Plan'!$J37)/$C38)),"●",""),""),"")</f>
      </c>
      <c r="Q38" s="20">
        <f>IF(AND(ISNUMBER($C38),ISNUMBER('Plan'!$J37),ISNUMBER(Q$6)),IF($C38&gt;0,IF(INT((Q$6+6-'Plan'!$J37)/$C38)&gt;=MAX(1,-INT(-(Q$6-'Plan'!$J37)/$C38)),"●",""),""),"")</f>
      </c>
      <c r="R38" s="20">
        <f>IF(AND(ISNUMBER($C38),ISNUMBER('Plan'!$J37),ISNUMBER(R$6)),IF($C38&gt;0,IF(INT((R$6+6-'Plan'!$J37)/$C38)&gt;=MAX(1,-INT(-(R$6-'Plan'!$J37)/$C38)),"●",""),""),"")</f>
      </c>
      <c r="S38" s="20">
        <f>IF(AND(ISNUMBER($C38),ISNUMBER('Plan'!$J37),ISNUMBER(S$6)),IF($C38&gt;0,IF(INT((S$6+6-'Plan'!$J37)/$C38)&gt;=MAX(1,-INT(-(S$6-'Plan'!$J37)/$C38)),"●",""),""),"")</f>
      </c>
      <c r="T38" s="20">
        <f>IF(AND(ISNUMBER($C38),ISNUMBER('Plan'!$J37),ISNUMBER(T$6)),IF($C38&gt;0,IF(INT((T$6+6-'Plan'!$J37)/$C38)&gt;=MAX(1,-INT(-(T$6-'Plan'!$J37)/$C38)),"●",""),""),"")</f>
      </c>
      <c r="U38" s="20">
        <f>IF(AND(ISNUMBER($C38),ISNUMBER('Plan'!$J37),ISNUMBER(U$6)),IF($C38&gt;0,IF(INT((U$6+6-'Plan'!$J37)/$C38)&gt;=MAX(1,-INT(-(U$6-'Plan'!$J37)/$C38)),"●",""),""),"")</f>
      </c>
      <c r="V38" s="20">
        <f>IF(AND(ISNUMBER($C38),ISNUMBER('Plan'!$J37),ISNUMBER(V$6)),IF($C38&gt;0,IF(INT((V$6+6-'Plan'!$J37)/$C38)&gt;=MAX(1,-INT(-(V$6-'Plan'!$J37)/$C38)),"●",""),""),"")</f>
      </c>
      <c r="W38" s="20">
        <f>IF(AND(ISNUMBER($C38),ISNUMBER('Plan'!$J37),ISNUMBER(W$6)),IF($C38&gt;0,IF(INT((W$6+6-'Plan'!$J37)/$C38)&gt;=MAX(1,-INT(-(W$6-'Plan'!$J37)/$C38)),"●",""),""),"")</f>
      </c>
      <c r="X38" s="20">
        <f>IF(AND(ISNUMBER($C38),ISNUMBER('Plan'!$J37),ISNUMBER(X$6)),IF($C38&gt;0,IF(INT((X$6+6-'Plan'!$J37)/$C38)&gt;=MAX(1,-INT(-(X$6-'Plan'!$J37)/$C38)),"●",""),""),"")</f>
      </c>
      <c r="Y38" s="20">
        <f>IF(AND(ISNUMBER($C38),ISNUMBER('Plan'!$J37),ISNUMBER(Y$6)),IF($C38&gt;0,IF(INT((Y$6+6-'Plan'!$J37)/$C38)&gt;=MAX(1,-INT(-(Y$6-'Plan'!$J37)/$C38)),"●",""),""),"")</f>
      </c>
      <c r="Z38" s="20">
        <f>IF(AND(ISNUMBER($C38),ISNUMBER('Plan'!$J37),ISNUMBER(Z$6)),IF($C38&gt;0,IF(INT((Z$6+6-'Plan'!$J37)/$C38)&gt;=MAX(1,-INT(-(Z$6-'Plan'!$J37)/$C38)),"●",""),""),"")</f>
      </c>
      <c r="AA38" s="20">
        <f>IF(AND(ISNUMBER($C38),ISNUMBER('Plan'!$J37),ISNUMBER(AA$6)),IF($C38&gt;0,IF(INT((AA$6+6-'Plan'!$J37)/$C38)&gt;=MAX(1,-INT(-(AA$6-'Plan'!$J37)/$C38)),"●",""),""),"")</f>
      </c>
      <c r="AB38" s="20">
        <f>IF(AND(ISNUMBER($C38),ISNUMBER('Plan'!$J37),ISNUMBER(AB$6)),IF($C38&gt;0,IF(INT((AB$6+6-'Plan'!$J37)/$C38)&gt;=MAX(1,-INT(-(AB$6-'Plan'!$J37)/$C38)),"●",""),""),"")</f>
      </c>
      <c r="AC38" s="20">
        <f>IF(AND(ISNUMBER($C38),ISNUMBER('Plan'!$J37),ISNUMBER(AC$6)),IF($C38&gt;0,IF(INT((AC$6+6-'Plan'!$J37)/$C38)&gt;=MAX(1,-INT(-(AC$6-'Plan'!$J37)/$C38)),"●",""),""),"")</f>
      </c>
      <c r="AD38" s="20">
        <f>IF(AND(ISNUMBER($C38),ISNUMBER('Plan'!$J37),ISNUMBER(AD$6)),IF($C38&gt;0,IF(INT((AD$6+6-'Plan'!$J37)/$C38)&gt;=MAX(1,-INT(-(AD$6-'Plan'!$J37)/$C38)),"●",""),""),"")</f>
      </c>
      <c r="AE38" s="20">
        <f>IF(AND(ISNUMBER($C38),ISNUMBER('Plan'!$J37),ISNUMBER(AE$6)),IF($C38&gt;0,IF(INT((AE$6+6-'Plan'!$J37)/$C38)&gt;=MAX(1,-INT(-(AE$6-'Plan'!$J37)/$C38)),"●",""),""),"")</f>
      </c>
      <c r="AF38" s="20">
        <f>IF(AND(ISNUMBER($C38),ISNUMBER('Plan'!$J37),ISNUMBER(AF$6)),IF($C38&gt;0,IF(INT((AF$6+6-'Plan'!$J37)/$C38)&gt;=MAX(1,-INT(-(AF$6-'Plan'!$J37)/$C38)),"●",""),""),"")</f>
      </c>
      <c r="AG38" s="20">
        <f>IF(AND(ISNUMBER($C38),ISNUMBER('Plan'!$J37),ISNUMBER(AG$6)),IF($C38&gt;0,IF(INT((AG$6+6-'Plan'!$J37)/$C38)&gt;=MAX(1,-INT(-(AG$6-'Plan'!$J37)/$C38)),"●",""),""),"")</f>
      </c>
      <c r="AH38" s="20">
        <f>IF(AND(ISNUMBER($C38),ISNUMBER('Plan'!$J37),ISNUMBER(AH$6)),IF($C38&gt;0,IF(INT((AH$6+6-'Plan'!$J37)/$C38)&gt;=MAX(1,-INT(-(AH$6-'Plan'!$J37)/$C38)),"●",""),""),"")</f>
      </c>
      <c r="AI38" s="20">
        <f>IF(AND(ISNUMBER($C38),ISNUMBER('Plan'!$J37),ISNUMBER(AI$6)),IF($C38&gt;0,IF(INT((AI$6+6-'Plan'!$J37)/$C38)&gt;=MAX(1,-INT(-(AI$6-'Plan'!$J37)/$C38)),"●",""),""),"")</f>
      </c>
      <c r="AJ38" s="20">
        <f>IF(AND(ISNUMBER($C38),ISNUMBER('Plan'!$J37),ISNUMBER(AJ$6)),IF($C38&gt;0,IF(INT((AJ$6+6-'Plan'!$J37)/$C38)&gt;=MAX(1,-INT(-(AJ$6-'Plan'!$J37)/$C38)),"●",""),""),"")</f>
      </c>
      <c r="AK38" s="20">
        <f>IF(AND(ISNUMBER($C38),ISNUMBER('Plan'!$J37),ISNUMBER(AK$6)),IF($C38&gt;0,IF(INT((AK$6+6-'Plan'!$J37)/$C38)&gt;=MAX(1,-INT(-(AK$6-'Plan'!$J37)/$C38)),"●",""),""),"")</f>
      </c>
      <c r="AL38" s="20">
        <f>IF(AND(ISNUMBER($C38),ISNUMBER('Plan'!$J37),ISNUMBER(AL$6)),IF($C38&gt;0,IF(INT((AL$6+6-'Plan'!$J37)/$C38)&gt;=MAX(1,-INT(-(AL$6-'Plan'!$J37)/$C38)),"●",""),""),"")</f>
      </c>
      <c r="AM38" s="20">
        <f>IF(AND(ISNUMBER($C38),ISNUMBER('Plan'!$J37),ISNUMBER(AM$6)),IF($C38&gt;0,IF(INT((AM$6+6-'Plan'!$J37)/$C38)&gt;=MAX(1,-INT(-(AM$6-'Plan'!$J37)/$C38)),"●",""),""),"")</f>
      </c>
      <c r="AN38" s="20">
        <f>IF(AND(ISNUMBER($C38),ISNUMBER('Plan'!$J37),ISNUMBER(AN$6)),IF($C38&gt;0,IF(INT((AN$6+6-'Plan'!$J37)/$C38)&gt;=MAX(1,-INT(-(AN$6-'Plan'!$J37)/$C38)),"●",""),""),"")</f>
      </c>
      <c r="AO38" s="20">
        <f>IF(AND(ISNUMBER($C38),ISNUMBER('Plan'!$J37),ISNUMBER(AO$6)),IF($C38&gt;0,IF(INT((AO$6+6-'Plan'!$J37)/$C38)&gt;=MAX(1,-INT(-(AO$6-'Plan'!$J37)/$C38)),"●",""),""),"")</f>
      </c>
      <c r="AP38" s="20">
        <f>IF(AND(ISNUMBER($C38),ISNUMBER('Plan'!$J37),ISNUMBER(AP$6)),IF($C38&gt;0,IF(INT((AP$6+6-'Plan'!$J37)/$C38)&gt;=MAX(1,-INT(-(AP$6-'Plan'!$J37)/$C38)),"●",""),""),"")</f>
      </c>
      <c r="AQ38" s="20">
        <f>IF(AND(ISNUMBER($C38),ISNUMBER('Plan'!$J37),ISNUMBER(AQ$6)),IF($C38&gt;0,IF(INT((AQ$6+6-'Plan'!$J37)/$C38)&gt;=MAX(1,-INT(-(AQ$6-'Plan'!$J37)/$C38)),"●",""),""),"")</f>
      </c>
      <c r="AR38" s="20">
        <f>IF(AND(ISNUMBER($C38),ISNUMBER('Plan'!$J37),ISNUMBER(AR$6)),IF($C38&gt;0,IF(INT((AR$6+6-'Plan'!$J37)/$C38)&gt;=MAX(1,-INT(-(AR$6-'Plan'!$J37)/$C38)),"●",""),""),"")</f>
      </c>
      <c r="AS38" s="20">
        <f>IF(AND(ISNUMBER($C38),ISNUMBER('Plan'!$J37),ISNUMBER(AS$6)),IF($C38&gt;0,IF(INT((AS$6+6-'Plan'!$J37)/$C38)&gt;=MAX(1,-INT(-(AS$6-'Plan'!$J37)/$C38)),"●",""),""),"")</f>
      </c>
      <c r="AT38" s="20">
        <f>IF(AND(ISNUMBER($C38),ISNUMBER('Plan'!$J37),ISNUMBER(AT$6)),IF($C38&gt;0,IF(INT((AT$6+6-'Plan'!$J37)/$C38)&gt;=MAX(1,-INT(-(AT$6-'Plan'!$J37)/$C38)),"●",""),""),"")</f>
      </c>
      <c r="AU38" s="20">
        <f>IF(AND(ISNUMBER($C38),ISNUMBER('Plan'!$J37),ISNUMBER(AU$6)),IF($C38&gt;0,IF(INT((AU$6+6-'Plan'!$J37)/$C38)&gt;=MAX(1,-INT(-(AU$6-'Plan'!$J37)/$C38)),"●",""),""),"")</f>
      </c>
      <c r="AV38" s="20">
        <f>IF(AND(ISNUMBER($C38),ISNUMBER('Plan'!$J37),ISNUMBER(AV$6)),IF($C38&gt;0,IF(INT((AV$6+6-'Plan'!$J37)/$C38)&gt;=MAX(1,-INT(-(AV$6-'Plan'!$J37)/$C38)),"●",""),""),"")</f>
      </c>
      <c r="AW38" s="20">
        <f>IF(AND(ISNUMBER($C38),ISNUMBER('Plan'!$J37),ISNUMBER(AW$6)),IF($C38&gt;0,IF(INT((AW$6+6-'Plan'!$J37)/$C38)&gt;=MAX(1,-INT(-(AW$6-'Plan'!$J37)/$C38)),"●",""),""),"")</f>
      </c>
      <c r="AX38" s="20">
        <f>IF(AND(ISNUMBER($C38),ISNUMBER('Plan'!$J37),ISNUMBER(AX$6)),IF($C38&gt;0,IF(INT((AX$6+6-'Plan'!$J37)/$C38)&gt;=MAX(1,-INT(-(AX$6-'Plan'!$J37)/$C38)),"●",""),""),"")</f>
      </c>
      <c r="AY38" s="20">
        <f>IF(AND(ISNUMBER($C38),ISNUMBER('Plan'!$J37),ISNUMBER(AY$6)),IF($C38&gt;0,IF(INT((AY$6+6-'Plan'!$J37)/$C38)&gt;=MAX(1,-INT(-(AY$6-'Plan'!$J37)/$C38)),"●",""),""),"")</f>
      </c>
      <c r="AZ38" s="20">
        <f>IF(AND(ISNUMBER($C38),ISNUMBER('Plan'!$J37),ISNUMBER(AZ$6)),IF($C38&gt;0,IF(INT((AZ$6+6-'Plan'!$J37)/$C38)&gt;=MAX(1,-INT(-(AZ$6-'Plan'!$J37)/$C38)),"●",""),""),"")</f>
      </c>
      <c r="BA38" s="20">
        <f>IF(AND(ISNUMBER($C38),ISNUMBER('Plan'!$J37),ISNUMBER(BA$6)),IF($C38&gt;0,IF(INT((BA$6+6-'Plan'!$J37)/$C38)&gt;=MAX(1,-INT(-(BA$6-'Plan'!$J37)/$C38)),"●",""),""),"")</f>
      </c>
      <c r="BB38" s="20">
        <f>IF(AND(ISNUMBER($C38),ISNUMBER('Plan'!$J37),ISNUMBER(BB$6)),IF($C38&gt;0,IF(INT((BB$6+6-'Plan'!$J37)/$C38)&gt;=MAX(1,-INT(-(BB$6-'Plan'!$J37)/$C38)),"●",""),""),"")</f>
      </c>
      <c r="BC38" s="20">
        <f>IF(AND(ISNUMBER($C38),ISNUMBER('Plan'!$J37),ISNUMBER(BC$6)),IF($C38&gt;0,IF(INT((BC$6+6-'Plan'!$J37)/$C38)&gt;=MAX(1,-INT(-(BC$6-'Plan'!$J37)/$C38)),"●",""),""),"")</f>
      </c>
      <c r="BD38" s="20">
        <f>IF(AND(ISNUMBER($C38),ISNUMBER('Plan'!$J37),ISNUMBER(BD$6)),IF($C38&gt;0,IF(INT((BD$6+6-'Plan'!$J37)/$C38)&gt;=MAX(1,-INT(-(BD$6-'Plan'!$J37)/$C38)),"●",""),""),"")</f>
      </c>
    </row>
    <row r="39" spans="1:56" x14ac:dyDescent="0.25">
      <c r="A39" s="11">
        <f>IF('Plan'!B38="",IF('Plan'!A38="","",'Plan'!A38),'Plan'!B38)</f>
      </c>
      <c r="B39" s="11">
        <f>IF('Plan'!D38="","",'Plan'!D38)</f>
      </c>
      <c r="C39" s="18">
        <f>IF(ISNUMBER('Plan'!F38),IF('Plan'!G38="meses",'Plan'!F38*365.25/12,IF('Plan'!G38="semanas",'Plan'!F38*7,IF('Plan'!G38="días",'Plan'!F38,""))),"")</f>
      </c>
      <c r="D39" s="19">
        <f>IF(ISNUMBER('Plan'!H38),'Plan'!H38,"")</f>
      </c>
      <c r="E39" s="20">
        <f>IF(AND(ISNUMBER($C39),ISNUMBER('Plan'!$J38),ISNUMBER(E$6)),IF($C39&gt;0,IF(INT((E$6+6-'Plan'!$J38)/$C39)&gt;=MAX(1,-INT(-(E$6-'Plan'!$J38)/$C39)),"●",""),""),"")</f>
      </c>
      <c r="F39" s="20">
        <f>IF(AND(ISNUMBER($C39),ISNUMBER('Plan'!$J38),ISNUMBER(F$6)),IF($C39&gt;0,IF(INT((F$6+6-'Plan'!$J38)/$C39)&gt;=MAX(1,-INT(-(F$6-'Plan'!$J38)/$C39)),"●",""),""),"")</f>
      </c>
      <c r="G39" s="20">
        <f>IF(AND(ISNUMBER($C39),ISNUMBER('Plan'!$J38),ISNUMBER(G$6)),IF($C39&gt;0,IF(INT((G$6+6-'Plan'!$J38)/$C39)&gt;=MAX(1,-INT(-(G$6-'Plan'!$J38)/$C39)),"●",""),""),"")</f>
      </c>
      <c r="H39" s="20">
        <f>IF(AND(ISNUMBER($C39),ISNUMBER('Plan'!$J38),ISNUMBER(H$6)),IF($C39&gt;0,IF(INT((H$6+6-'Plan'!$J38)/$C39)&gt;=MAX(1,-INT(-(H$6-'Plan'!$J38)/$C39)),"●",""),""),"")</f>
      </c>
      <c r="I39" s="20">
        <f>IF(AND(ISNUMBER($C39),ISNUMBER('Plan'!$J38),ISNUMBER(I$6)),IF($C39&gt;0,IF(INT((I$6+6-'Plan'!$J38)/$C39)&gt;=MAX(1,-INT(-(I$6-'Plan'!$J38)/$C39)),"●",""),""),"")</f>
      </c>
      <c r="J39" s="20">
        <f>IF(AND(ISNUMBER($C39),ISNUMBER('Plan'!$J38),ISNUMBER(J$6)),IF($C39&gt;0,IF(INT((J$6+6-'Plan'!$J38)/$C39)&gt;=MAX(1,-INT(-(J$6-'Plan'!$J38)/$C39)),"●",""),""),"")</f>
      </c>
      <c r="K39" s="20">
        <f>IF(AND(ISNUMBER($C39),ISNUMBER('Plan'!$J38),ISNUMBER(K$6)),IF($C39&gt;0,IF(INT((K$6+6-'Plan'!$J38)/$C39)&gt;=MAX(1,-INT(-(K$6-'Plan'!$J38)/$C39)),"●",""),""),"")</f>
      </c>
      <c r="L39" s="20">
        <f>IF(AND(ISNUMBER($C39),ISNUMBER('Plan'!$J38),ISNUMBER(L$6)),IF($C39&gt;0,IF(INT((L$6+6-'Plan'!$J38)/$C39)&gt;=MAX(1,-INT(-(L$6-'Plan'!$J38)/$C39)),"●",""),""),"")</f>
      </c>
      <c r="M39" s="20">
        <f>IF(AND(ISNUMBER($C39),ISNUMBER('Plan'!$J38),ISNUMBER(M$6)),IF($C39&gt;0,IF(INT((M$6+6-'Plan'!$J38)/$C39)&gt;=MAX(1,-INT(-(M$6-'Plan'!$J38)/$C39)),"●",""),""),"")</f>
      </c>
      <c r="N39" s="20">
        <f>IF(AND(ISNUMBER($C39),ISNUMBER('Plan'!$J38),ISNUMBER(N$6)),IF($C39&gt;0,IF(INT((N$6+6-'Plan'!$J38)/$C39)&gt;=MAX(1,-INT(-(N$6-'Plan'!$J38)/$C39)),"●",""),""),"")</f>
      </c>
      <c r="O39" s="20">
        <f>IF(AND(ISNUMBER($C39),ISNUMBER('Plan'!$J38),ISNUMBER(O$6)),IF($C39&gt;0,IF(INT((O$6+6-'Plan'!$J38)/$C39)&gt;=MAX(1,-INT(-(O$6-'Plan'!$J38)/$C39)),"●",""),""),"")</f>
      </c>
      <c r="P39" s="20">
        <f>IF(AND(ISNUMBER($C39),ISNUMBER('Plan'!$J38),ISNUMBER(P$6)),IF($C39&gt;0,IF(INT((P$6+6-'Plan'!$J38)/$C39)&gt;=MAX(1,-INT(-(P$6-'Plan'!$J38)/$C39)),"●",""),""),"")</f>
      </c>
      <c r="Q39" s="20">
        <f>IF(AND(ISNUMBER($C39),ISNUMBER('Plan'!$J38),ISNUMBER(Q$6)),IF($C39&gt;0,IF(INT((Q$6+6-'Plan'!$J38)/$C39)&gt;=MAX(1,-INT(-(Q$6-'Plan'!$J38)/$C39)),"●",""),""),"")</f>
      </c>
      <c r="R39" s="20">
        <f>IF(AND(ISNUMBER($C39),ISNUMBER('Plan'!$J38),ISNUMBER(R$6)),IF($C39&gt;0,IF(INT((R$6+6-'Plan'!$J38)/$C39)&gt;=MAX(1,-INT(-(R$6-'Plan'!$J38)/$C39)),"●",""),""),"")</f>
      </c>
      <c r="S39" s="20">
        <f>IF(AND(ISNUMBER($C39),ISNUMBER('Plan'!$J38),ISNUMBER(S$6)),IF($C39&gt;0,IF(INT((S$6+6-'Plan'!$J38)/$C39)&gt;=MAX(1,-INT(-(S$6-'Plan'!$J38)/$C39)),"●",""),""),"")</f>
      </c>
      <c r="T39" s="20">
        <f>IF(AND(ISNUMBER($C39),ISNUMBER('Plan'!$J38),ISNUMBER(T$6)),IF($C39&gt;0,IF(INT((T$6+6-'Plan'!$J38)/$C39)&gt;=MAX(1,-INT(-(T$6-'Plan'!$J38)/$C39)),"●",""),""),"")</f>
      </c>
      <c r="U39" s="20">
        <f>IF(AND(ISNUMBER($C39),ISNUMBER('Plan'!$J38),ISNUMBER(U$6)),IF($C39&gt;0,IF(INT((U$6+6-'Plan'!$J38)/$C39)&gt;=MAX(1,-INT(-(U$6-'Plan'!$J38)/$C39)),"●",""),""),"")</f>
      </c>
      <c r="V39" s="20">
        <f>IF(AND(ISNUMBER($C39),ISNUMBER('Plan'!$J38),ISNUMBER(V$6)),IF($C39&gt;0,IF(INT((V$6+6-'Plan'!$J38)/$C39)&gt;=MAX(1,-INT(-(V$6-'Plan'!$J38)/$C39)),"●",""),""),"")</f>
      </c>
      <c r="W39" s="20">
        <f>IF(AND(ISNUMBER($C39),ISNUMBER('Plan'!$J38),ISNUMBER(W$6)),IF($C39&gt;0,IF(INT((W$6+6-'Plan'!$J38)/$C39)&gt;=MAX(1,-INT(-(W$6-'Plan'!$J38)/$C39)),"●",""),""),"")</f>
      </c>
      <c r="X39" s="20">
        <f>IF(AND(ISNUMBER($C39),ISNUMBER('Plan'!$J38),ISNUMBER(X$6)),IF($C39&gt;0,IF(INT((X$6+6-'Plan'!$J38)/$C39)&gt;=MAX(1,-INT(-(X$6-'Plan'!$J38)/$C39)),"●",""),""),"")</f>
      </c>
      <c r="Y39" s="20">
        <f>IF(AND(ISNUMBER($C39),ISNUMBER('Plan'!$J38),ISNUMBER(Y$6)),IF($C39&gt;0,IF(INT((Y$6+6-'Plan'!$J38)/$C39)&gt;=MAX(1,-INT(-(Y$6-'Plan'!$J38)/$C39)),"●",""),""),"")</f>
      </c>
      <c r="Z39" s="20">
        <f>IF(AND(ISNUMBER($C39),ISNUMBER('Plan'!$J38),ISNUMBER(Z$6)),IF($C39&gt;0,IF(INT((Z$6+6-'Plan'!$J38)/$C39)&gt;=MAX(1,-INT(-(Z$6-'Plan'!$J38)/$C39)),"●",""),""),"")</f>
      </c>
      <c r="AA39" s="20">
        <f>IF(AND(ISNUMBER($C39),ISNUMBER('Plan'!$J38),ISNUMBER(AA$6)),IF($C39&gt;0,IF(INT((AA$6+6-'Plan'!$J38)/$C39)&gt;=MAX(1,-INT(-(AA$6-'Plan'!$J38)/$C39)),"●",""),""),"")</f>
      </c>
      <c r="AB39" s="20">
        <f>IF(AND(ISNUMBER($C39),ISNUMBER('Plan'!$J38),ISNUMBER(AB$6)),IF($C39&gt;0,IF(INT((AB$6+6-'Plan'!$J38)/$C39)&gt;=MAX(1,-INT(-(AB$6-'Plan'!$J38)/$C39)),"●",""),""),"")</f>
      </c>
      <c r="AC39" s="20">
        <f>IF(AND(ISNUMBER($C39),ISNUMBER('Plan'!$J38),ISNUMBER(AC$6)),IF($C39&gt;0,IF(INT((AC$6+6-'Plan'!$J38)/$C39)&gt;=MAX(1,-INT(-(AC$6-'Plan'!$J38)/$C39)),"●",""),""),"")</f>
      </c>
      <c r="AD39" s="20">
        <f>IF(AND(ISNUMBER($C39),ISNUMBER('Plan'!$J38),ISNUMBER(AD$6)),IF($C39&gt;0,IF(INT((AD$6+6-'Plan'!$J38)/$C39)&gt;=MAX(1,-INT(-(AD$6-'Plan'!$J38)/$C39)),"●",""),""),"")</f>
      </c>
      <c r="AE39" s="20">
        <f>IF(AND(ISNUMBER($C39),ISNUMBER('Plan'!$J38),ISNUMBER(AE$6)),IF($C39&gt;0,IF(INT((AE$6+6-'Plan'!$J38)/$C39)&gt;=MAX(1,-INT(-(AE$6-'Plan'!$J38)/$C39)),"●",""),""),"")</f>
      </c>
      <c r="AF39" s="20">
        <f>IF(AND(ISNUMBER($C39),ISNUMBER('Plan'!$J38),ISNUMBER(AF$6)),IF($C39&gt;0,IF(INT((AF$6+6-'Plan'!$J38)/$C39)&gt;=MAX(1,-INT(-(AF$6-'Plan'!$J38)/$C39)),"●",""),""),"")</f>
      </c>
      <c r="AG39" s="20">
        <f>IF(AND(ISNUMBER($C39),ISNUMBER('Plan'!$J38),ISNUMBER(AG$6)),IF($C39&gt;0,IF(INT((AG$6+6-'Plan'!$J38)/$C39)&gt;=MAX(1,-INT(-(AG$6-'Plan'!$J38)/$C39)),"●",""),""),"")</f>
      </c>
      <c r="AH39" s="20">
        <f>IF(AND(ISNUMBER($C39),ISNUMBER('Plan'!$J38),ISNUMBER(AH$6)),IF($C39&gt;0,IF(INT((AH$6+6-'Plan'!$J38)/$C39)&gt;=MAX(1,-INT(-(AH$6-'Plan'!$J38)/$C39)),"●",""),""),"")</f>
      </c>
      <c r="AI39" s="20">
        <f>IF(AND(ISNUMBER($C39),ISNUMBER('Plan'!$J38),ISNUMBER(AI$6)),IF($C39&gt;0,IF(INT((AI$6+6-'Plan'!$J38)/$C39)&gt;=MAX(1,-INT(-(AI$6-'Plan'!$J38)/$C39)),"●",""),""),"")</f>
      </c>
      <c r="AJ39" s="20">
        <f>IF(AND(ISNUMBER($C39),ISNUMBER('Plan'!$J38),ISNUMBER(AJ$6)),IF($C39&gt;0,IF(INT((AJ$6+6-'Plan'!$J38)/$C39)&gt;=MAX(1,-INT(-(AJ$6-'Plan'!$J38)/$C39)),"●",""),""),"")</f>
      </c>
      <c r="AK39" s="20">
        <f>IF(AND(ISNUMBER($C39),ISNUMBER('Plan'!$J38),ISNUMBER(AK$6)),IF($C39&gt;0,IF(INT((AK$6+6-'Plan'!$J38)/$C39)&gt;=MAX(1,-INT(-(AK$6-'Plan'!$J38)/$C39)),"●",""),""),"")</f>
      </c>
      <c r="AL39" s="20">
        <f>IF(AND(ISNUMBER($C39),ISNUMBER('Plan'!$J38),ISNUMBER(AL$6)),IF($C39&gt;0,IF(INT((AL$6+6-'Plan'!$J38)/$C39)&gt;=MAX(1,-INT(-(AL$6-'Plan'!$J38)/$C39)),"●",""),""),"")</f>
      </c>
      <c r="AM39" s="20">
        <f>IF(AND(ISNUMBER($C39),ISNUMBER('Plan'!$J38),ISNUMBER(AM$6)),IF($C39&gt;0,IF(INT((AM$6+6-'Plan'!$J38)/$C39)&gt;=MAX(1,-INT(-(AM$6-'Plan'!$J38)/$C39)),"●",""),""),"")</f>
      </c>
      <c r="AN39" s="20">
        <f>IF(AND(ISNUMBER($C39),ISNUMBER('Plan'!$J38),ISNUMBER(AN$6)),IF($C39&gt;0,IF(INT((AN$6+6-'Plan'!$J38)/$C39)&gt;=MAX(1,-INT(-(AN$6-'Plan'!$J38)/$C39)),"●",""),""),"")</f>
      </c>
      <c r="AO39" s="20">
        <f>IF(AND(ISNUMBER($C39),ISNUMBER('Plan'!$J38),ISNUMBER(AO$6)),IF($C39&gt;0,IF(INT((AO$6+6-'Plan'!$J38)/$C39)&gt;=MAX(1,-INT(-(AO$6-'Plan'!$J38)/$C39)),"●",""),""),"")</f>
      </c>
      <c r="AP39" s="20">
        <f>IF(AND(ISNUMBER($C39),ISNUMBER('Plan'!$J38),ISNUMBER(AP$6)),IF($C39&gt;0,IF(INT((AP$6+6-'Plan'!$J38)/$C39)&gt;=MAX(1,-INT(-(AP$6-'Plan'!$J38)/$C39)),"●",""),""),"")</f>
      </c>
      <c r="AQ39" s="20">
        <f>IF(AND(ISNUMBER($C39),ISNUMBER('Plan'!$J38),ISNUMBER(AQ$6)),IF($C39&gt;0,IF(INT((AQ$6+6-'Plan'!$J38)/$C39)&gt;=MAX(1,-INT(-(AQ$6-'Plan'!$J38)/$C39)),"●",""),""),"")</f>
      </c>
      <c r="AR39" s="20">
        <f>IF(AND(ISNUMBER($C39),ISNUMBER('Plan'!$J38),ISNUMBER(AR$6)),IF($C39&gt;0,IF(INT((AR$6+6-'Plan'!$J38)/$C39)&gt;=MAX(1,-INT(-(AR$6-'Plan'!$J38)/$C39)),"●",""),""),"")</f>
      </c>
      <c r="AS39" s="20">
        <f>IF(AND(ISNUMBER($C39),ISNUMBER('Plan'!$J38),ISNUMBER(AS$6)),IF($C39&gt;0,IF(INT((AS$6+6-'Plan'!$J38)/$C39)&gt;=MAX(1,-INT(-(AS$6-'Plan'!$J38)/$C39)),"●",""),""),"")</f>
      </c>
      <c r="AT39" s="20">
        <f>IF(AND(ISNUMBER($C39),ISNUMBER('Plan'!$J38),ISNUMBER(AT$6)),IF($C39&gt;0,IF(INT((AT$6+6-'Plan'!$J38)/$C39)&gt;=MAX(1,-INT(-(AT$6-'Plan'!$J38)/$C39)),"●",""),""),"")</f>
      </c>
      <c r="AU39" s="20">
        <f>IF(AND(ISNUMBER($C39),ISNUMBER('Plan'!$J38),ISNUMBER(AU$6)),IF($C39&gt;0,IF(INT((AU$6+6-'Plan'!$J38)/$C39)&gt;=MAX(1,-INT(-(AU$6-'Plan'!$J38)/$C39)),"●",""),""),"")</f>
      </c>
      <c r="AV39" s="20">
        <f>IF(AND(ISNUMBER($C39),ISNUMBER('Plan'!$J38),ISNUMBER(AV$6)),IF($C39&gt;0,IF(INT((AV$6+6-'Plan'!$J38)/$C39)&gt;=MAX(1,-INT(-(AV$6-'Plan'!$J38)/$C39)),"●",""),""),"")</f>
      </c>
      <c r="AW39" s="20">
        <f>IF(AND(ISNUMBER($C39),ISNUMBER('Plan'!$J38),ISNUMBER(AW$6)),IF($C39&gt;0,IF(INT((AW$6+6-'Plan'!$J38)/$C39)&gt;=MAX(1,-INT(-(AW$6-'Plan'!$J38)/$C39)),"●",""),""),"")</f>
      </c>
      <c r="AX39" s="20">
        <f>IF(AND(ISNUMBER($C39),ISNUMBER('Plan'!$J38),ISNUMBER(AX$6)),IF($C39&gt;0,IF(INT((AX$6+6-'Plan'!$J38)/$C39)&gt;=MAX(1,-INT(-(AX$6-'Plan'!$J38)/$C39)),"●",""),""),"")</f>
      </c>
      <c r="AY39" s="20">
        <f>IF(AND(ISNUMBER($C39),ISNUMBER('Plan'!$J38),ISNUMBER(AY$6)),IF($C39&gt;0,IF(INT((AY$6+6-'Plan'!$J38)/$C39)&gt;=MAX(1,-INT(-(AY$6-'Plan'!$J38)/$C39)),"●",""),""),"")</f>
      </c>
      <c r="AZ39" s="20">
        <f>IF(AND(ISNUMBER($C39),ISNUMBER('Plan'!$J38),ISNUMBER(AZ$6)),IF($C39&gt;0,IF(INT((AZ$6+6-'Plan'!$J38)/$C39)&gt;=MAX(1,-INT(-(AZ$6-'Plan'!$J38)/$C39)),"●",""),""),"")</f>
      </c>
      <c r="BA39" s="20">
        <f>IF(AND(ISNUMBER($C39),ISNUMBER('Plan'!$J38),ISNUMBER(BA$6)),IF($C39&gt;0,IF(INT((BA$6+6-'Plan'!$J38)/$C39)&gt;=MAX(1,-INT(-(BA$6-'Plan'!$J38)/$C39)),"●",""),""),"")</f>
      </c>
      <c r="BB39" s="20">
        <f>IF(AND(ISNUMBER($C39),ISNUMBER('Plan'!$J38),ISNUMBER(BB$6)),IF($C39&gt;0,IF(INT((BB$6+6-'Plan'!$J38)/$C39)&gt;=MAX(1,-INT(-(BB$6-'Plan'!$J38)/$C39)),"●",""),""),"")</f>
      </c>
      <c r="BC39" s="20">
        <f>IF(AND(ISNUMBER($C39),ISNUMBER('Plan'!$J38),ISNUMBER(BC$6)),IF($C39&gt;0,IF(INT((BC$6+6-'Plan'!$J38)/$C39)&gt;=MAX(1,-INT(-(BC$6-'Plan'!$J38)/$C39)),"●",""),""),"")</f>
      </c>
      <c r="BD39" s="20">
        <f>IF(AND(ISNUMBER($C39),ISNUMBER('Plan'!$J38),ISNUMBER(BD$6)),IF($C39&gt;0,IF(INT((BD$6+6-'Plan'!$J38)/$C39)&gt;=MAX(1,-INT(-(BD$6-'Plan'!$J38)/$C39)),"●",""),""),"")</f>
      </c>
    </row>
    <row r="40" spans="1:56" x14ac:dyDescent="0.25">
      <c r="A40" s="11">
        <f>IF('Plan'!B39="",IF('Plan'!A39="","",'Plan'!A39),'Plan'!B39)</f>
      </c>
      <c r="B40" s="11">
        <f>IF('Plan'!D39="","",'Plan'!D39)</f>
      </c>
      <c r="C40" s="18">
        <f>IF(ISNUMBER('Plan'!F39),IF('Plan'!G39="meses",'Plan'!F39*365.25/12,IF('Plan'!G39="semanas",'Plan'!F39*7,IF('Plan'!G39="días",'Plan'!F39,""))),"")</f>
      </c>
      <c r="D40" s="19">
        <f>IF(ISNUMBER('Plan'!H39),'Plan'!H39,"")</f>
      </c>
      <c r="E40" s="20">
        <f>IF(AND(ISNUMBER($C40),ISNUMBER('Plan'!$J39),ISNUMBER(E$6)),IF($C40&gt;0,IF(INT((E$6+6-'Plan'!$J39)/$C40)&gt;=MAX(1,-INT(-(E$6-'Plan'!$J39)/$C40)),"●",""),""),"")</f>
      </c>
      <c r="F40" s="20">
        <f>IF(AND(ISNUMBER($C40),ISNUMBER('Plan'!$J39),ISNUMBER(F$6)),IF($C40&gt;0,IF(INT((F$6+6-'Plan'!$J39)/$C40)&gt;=MAX(1,-INT(-(F$6-'Plan'!$J39)/$C40)),"●",""),""),"")</f>
      </c>
      <c r="G40" s="20">
        <f>IF(AND(ISNUMBER($C40),ISNUMBER('Plan'!$J39),ISNUMBER(G$6)),IF($C40&gt;0,IF(INT((G$6+6-'Plan'!$J39)/$C40)&gt;=MAX(1,-INT(-(G$6-'Plan'!$J39)/$C40)),"●",""),""),"")</f>
      </c>
      <c r="H40" s="20">
        <f>IF(AND(ISNUMBER($C40),ISNUMBER('Plan'!$J39),ISNUMBER(H$6)),IF($C40&gt;0,IF(INT((H$6+6-'Plan'!$J39)/$C40)&gt;=MAX(1,-INT(-(H$6-'Plan'!$J39)/$C40)),"●",""),""),"")</f>
      </c>
      <c r="I40" s="20">
        <f>IF(AND(ISNUMBER($C40),ISNUMBER('Plan'!$J39),ISNUMBER(I$6)),IF($C40&gt;0,IF(INT((I$6+6-'Plan'!$J39)/$C40)&gt;=MAX(1,-INT(-(I$6-'Plan'!$J39)/$C40)),"●",""),""),"")</f>
      </c>
      <c r="J40" s="20">
        <f>IF(AND(ISNUMBER($C40),ISNUMBER('Plan'!$J39),ISNUMBER(J$6)),IF($C40&gt;0,IF(INT((J$6+6-'Plan'!$J39)/$C40)&gt;=MAX(1,-INT(-(J$6-'Plan'!$J39)/$C40)),"●",""),""),"")</f>
      </c>
      <c r="K40" s="20">
        <f>IF(AND(ISNUMBER($C40),ISNUMBER('Plan'!$J39),ISNUMBER(K$6)),IF($C40&gt;0,IF(INT((K$6+6-'Plan'!$J39)/$C40)&gt;=MAX(1,-INT(-(K$6-'Plan'!$J39)/$C40)),"●",""),""),"")</f>
      </c>
      <c r="L40" s="20">
        <f>IF(AND(ISNUMBER($C40),ISNUMBER('Plan'!$J39),ISNUMBER(L$6)),IF($C40&gt;0,IF(INT((L$6+6-'Plan'!$J39)/$C40)&gt;=MAX(1,-INT(-(L$6-'Plan'!$J39)/$C40)),"●",""),""),"")</f>
      </c>
      <c r="M40" s="20">
        <f>IF(AND(ISNUMBER($C40),ISNUMBER('Plan'!$J39),ISNUMBER(M$6)),IF($C40&gt;0,IF(INT((M$6+6-'Plan'!$J39)/$C40)&gt;=MAX(1,-INT(-(M$6-'Plan'!$J39)/$C40)),"●",""),""),"")</f>
      </c>
      <c r="N40" s="20">
        <f>IF(AND(ISNUMBER($C40),ISNUMBER('Plan'!$J39),ISNUMBER(N$6)),IF($C40&gt;0,IF(INT((N$6+6-'Plan'!$J39)/$C40)&gt;=MAX(1,-INT(-(N$6-'Plan'!$J39)/$C40)),"●",""),""),"")</f>
      </c>
      <c r="O40" s="20">
        <f>IF(AND(ISNUMBER($C40),ISNUMBER('Plan'!$J39),ISNUMBER(O$6)),IF($C40&gt;0,IF(INT((O$6+6-'Plan'!$J39)/$C40)&gt;=MAX(1,-INT(-(O$6-'Plan'!$J39)/$C40)),"●",""),""),"")</f>
      </c>
      <c r="P40" s="20">
        <f>IF(AND(ISNUMBER($C40),ISNUMBER('Plan'!$J39),ISNUMBER(P$6)),IF($C40&gt;0,IF(INT((P$6+6-'Plan'!$J39)/$C40)&gt;=MAX(1,-INT(-(P$6-'Plan'!$J39)/$C40)),"●",""),""),"")</f>
      </c>
      <c r="Q40" s="20">
        <f>IF(AND(ISNUMBER($C40),ISNUMBER('Plan'!$J39),ISNUMBER(Q$6)),IF($C40&gt;0,IF(INT((Q$6+6-'Plan'!$J39)/$C40)&gt;=MAX(1,-INT(-(Q$6-'Plan'!$J39)/$C40)),"●",""),""),"")</f>
      </c>
      <c r="R40" s="20">
        <f>IF(AND(ISNUMBER($C40),ISNUMBER('Plan'!$J39),ISNUMBER(R$6)),IF($C40&gt;0,IF(INT((R$6+6-'Plan'!$J39)/$C40)&gt;=MAX(1,-INT(-(R$6-'Plan'!$J39)/$C40)),"●",""),""),"")</f>
      </c>
      <c r="S40" s="20">
        <f>IF(AND(ISNUMBER($C40),ISNUMBER('Plan'!$J39),ISNUMBER(S$6)),IF($C40&gt;0,IF(INT((S$6+6-'Plan'!$J39)/$C40)&gt;=MAX(1,-INT(-(S$6-'Plan'!$J39)/$C40)),"●",""),""),"")</f>
      </c>
      <c r="T40" s="20">
        <f>IF(AND(ISNUMBER($C40),ISNUMBER('Plan'!$J39),ISNUMBER(T$6)),IF($C40&gt;0,IF(INT((T$6+6-'Plan'!$J39)/$C40)&gt;=MAX(1,-INT(-(T$6-'Plan'!$J39)/$C40)),"●",""),""),"")</f>
      </c>
      <c r="U40" s="20">
        <f>IF(AND(ISNUMBER($C40),ISNUMBER('Plan'!$J39),ISNUMBER(U$6)),IF($C40&gt;0,IF(INT((U$6+6-'Plan'!$J39)/$C40)&gt;=MAX(1,-INT(-(U$6-'Plan'!$J39)/$C40)),"●",""),""),"")</f>
      </c>
      <c r="V40" s="20">
        <f>IF(AND(ISNUMBER($C40),ISNUMBER('Plan'!$J39),ISNUMBER(V$6)),IF($C40&gt;0,IF(INT((V$6+6-'Plan'!$J39)/$C40)&gt;=MAX(1,-INT(-(V$6-'Plan'!$J39)/$C40)),"●",""),""),"")</f>
      </c>
      <c r="W40" s="20">
        <f>IF(AND(ISNUMBER($C40),ISNUMBER('Plan'!$J39),ISNUMBER(W$6)),IF($C40&gt;0,IF(INT((W$6+6-'Plan'!$J39)/$C40)&gt;=MAX(1,-INT(-(W$6-'Plan'!$J39)/$C40)),"●",""),""),"")</f>
      </c>
      <c r="X40" s="20">
        <f>IF(AND(ISNUMBER($C40),ISNUMBER('Plan'!$J39),ISNUMBER(X$6)),IF($C40&gt;0,IF(INT((X$6+6-'Plan'!$J39)/$C40)&gt;=MAX(1,-INT(-(X$6-'Plan'!$J39)/$C40)),"●",""),""),"")</f>
      </c>
      <c r="Y40" s="20">
        <f>IF(AND(ISNUMBER($C40),ISNUMBER('Plan'!$J39),ISNUMBER(Y$6)),IF($C40&gt;0,IF(INT((Y$6+6-'Plan'!$J39)/$C40)&gt;=MAX(1,-INT(-(Y$6-'Plan'!$J39)/$C40)),"●",""),""),"")</f>
      </c>
      <c r="Z40" s="20">
        <f>IF(AND(ISNUMBER($C40),ISNUMBER('Plan'!$J39),ISNUMBER(Z$6)),IF($C40&gt;0,IF(INT((Z$6+6-'Plan'!$J39)/$C40)&gt;=MAX(1,-INT(-(Z$6-'Plan'!$J39)/$C40)),"●",""),""),"")</f>
      </c>
      <c r="AA40" s="20">
        <f>IF(AND(ISNUMBER($C40),ISNUMBER('Plan'!$J39),ISNUMBER(AA$6)),IF($C40&gt;0,IF(INT((AA$6+6-'Plan'!$J39)/$C40)&gt;=MAX(1,-INT(-(AA$6-'Plan'!$J39)/$C40)),"●",""),""),"")</f>
      </c>
      <c r="AB40" s="20">
        <f>IF(AND(ISNUMBER($C40),ISNUMBER('Plan'!$J39),ISNUMBER(AB$6)),IF($C40&gt;0,IF(INT((AB$6+6-'Plan'!$J39)/$C40)&gt;=MAX(1,-INT(-(AB$6-'Plan'!$J39)/$C40)),"●",""),""),"")</f>
      </c>
      <c r="AC40" s="20">
        <f>IF(AND(ISNUMBER($C40),ISNUMBER('Plan'!$J39),ISNUMBER(AC$6)),IF($C40&gt;0,IF(INT((AC$6+6-'Plan'!$J39)/$C40)&gt;=MAX(1,-INT(-(AC$6-'Plan'!$J39)/$C40)),"●",""),""),"")</f>
      </c>
      <c r="AD40" s="20">
        <f>IF(AND(ISNUMBER($C40),ISNUMBER('Plan'!$J39),ISNUMBER(AD$6)),IF($C40&gt;0,IF(INT((AD$6+6-'Plan'!$J39)/$C40)&gt;=MAX(1,-INT(-(AD$6-'Plan'!$J39)/$C40)),"●",""),""),"")</f>
      </c>
      <c r="AE40" s="20">
        <f>IF(AND(ISNUMBER($C40),ISNUMBER('Plan'!$J39),ISNUMBER(AE$6)),IF($C40&gt;0,IF(INT((AE$6+6-'Plan'!$J39)/$C40)&gt;=MAX(1,-INT(-(AE$6-'Plan'!$J39)/$C40)),"●",""),""),"")</f>
      </c>
      <c r="AF40" s="20">
        <f>IF(AND(ISNUMBER($C40),ISNUMBER('Plan'!$J39),ISNUMBER(AF$6)),IF($C40&gt;0,IF(INT((AF$6+6-'Plan'!$J39)/$C40)&gt;=MAX(1,-INT(-(AF$6-'Plan'!$J39)/$C40)),"●",""),""),"")</f>
      </c>
      <c r="AG40" s="20">
        <f>IF(AND(ISNUMBER($C40),ISNUMBER('Plan'!$J39),ISNUMBER(AG$6)),IF($C40&gt;0,IF(INT((AG$6+6-'Plan'!$J39)/$C40)&gt;=MAX(1,-INT(-(AG$6-'Plan'!$J39)/$C40)),"●",""),""),"")</f>
      </c>
      <c r="AH40" s="20">
        <f>IF(AND(ISNUMBER($C40),ISNUMBER('Plan'!$J39),ISNUMBER(AH$6)),IF($C40&gt;0,IF(INT((AH$6+6-'Plan'!$J39)/$C40)&gt;=MAX(1,-INT(-(AH$6-'Plan'!$J39)/$C40)),"●",""),""),"")</f>
      </c>
      <c r="AI40" s="20">
        <f>IF(AND(ISNUMBER($C40),ISNUMBER('Plan'!$J39),ISNUMBER(AI$6)),IF($C40&gt;0,IF(INT((AI$6+6-'Plan'!$J39)/$C40)&gt;=MAX(1,-INT(-(AI$6-'Plan'!$J39)/$C40)),"●",""),""),"")</f>
      </c>
      <c r="AJ40" s="20">
        <f>IF(AND(ISNUMBER($C40),ISNUMBER('Plan'!$J39),ISNUMBER(AJ$6)),IF($C40&gt;0,IF(INT((AJ$6+6-'Plan'!$J39)/$C40)&gt;=MAX(1,-INT(-(AJ$6-'Plan'!$J39)/$C40)),"●",""),""),"")</f>
      </c>
      <c r="AK40" s="20">
        <f>IF(AND(ISNUMBER($C40),ISNUMBER('Plan'!$J39),ISNUMBER(AK$6)),IF($C40&gt;0,IF(INT((AK$6+6-'Plan'!$J39)/$C40)&gt;=MAX(1,-INT(-(AK$6-'Plan'!$J39)/$C40)),"●",""),""),"")</f>
      </c>
      <c r="AL40" s="20">
        <f>IF(AND(ISNUMBER($C40),ISNUMBER('Plan'!$J39),ISNUMBER(AL$6)),IF($C40&gt;0,IF(INT((AL$6+6-'Plan'!$J39)/$C40)&gt;=MAX(1,-INT(-(AL$6-'Plan'!$J39)/$C40)),"●",""),""),"")</f>
      </c>
      <c r="AM40" s="20">
        <f>IF(AND(ISNUMBER($C40),ISNUMBER('Plan'!$J39),ISNUMBER(AM$6)),IF($C40&gt;0,IF(INT((AM$6+6-'Plan'!$J39)/$C40)&gt;=MAX(1,-INT(-(AM$6-'Plan'!$J39)/$C40)),"●",""),""),"")</f>
      </c>
      <c r="AN40" s="20">
        <f>IF(AND(ISNUMBER($C40),ISNUMBER('Plan'!$J39),ISNUMBER(AN$6)),IF($C40&gt;0,IF(INT((AN$6+6-'Plan'!$J39)/$C40)&gt;=MAX(1,-INT(-(AN$6-'Plan'!$J39)/$C40)),"●",""),""),"")</f>
      </c>
      <c r="AO40" s="20">
        <f>IF(AND(ISNUMBER($C40),ISNUMBER('Plan'!$J39),ISNUMBER(AO$6)),IF($C40&gt;0,IF(INT((AO$6+6-'Plan'!$J39)/$C40)&gt;=MAX(1,-INT(-(AO$6-'Plan'!$J39)/$C40)),"●",""),""),"")</f>
      </c>
      <c r="AP40" s="20">
        <f>IF(AND(ISNUMBER($C40),ISNUMBER('Plan'!$J39),ISNUMBER(AP$6)),IF($C40&gt;0,IF(INT((AP$6+6-'Plan'!$J39)/$C40)&gt;=MAX(1,-INT(-(AP$6-'Plan'!$J39)/$C40)),"●",""),""),"")</f>
      </c>
      <c r="AQ40" s="20">
        <f>IF(AND(ISNUMBER($C40),ISNUMBER('Plan'!$J39),ISNUMBER(AQ$6)),IF($C40&gt;0,IF(INT((AQ$6+6-'Plan'!$J39)/$C40)&gt;=MAX(1,-INT(-(AQ$6-'Plan'!$J39)/$C40)),"●",""),""),"")</f>
      </c>
      <c r="AR40" s="20">
        <f>IF(AND(ISNUMBER($C40),ISNUMBER('Plan'!$J39),ISNUMBER(AR$6)),IF($C40&gt;0,IF(INT((AR$6+6-'Plan'!$J39)/$C40)&gt;=MAX(1,-INT(-(AR$6-'Plan'!$J39)/$C40)),"●",""),""),"")</f>
      </c>
      <c r="AS40" s="20">
        <f>IF(AND(ISNUMBER($C40),ISNUMBER('Plan'!$J39),ISNUMBER(AS$6)),IF($C40&gt;0,IF(INT((AS$6+6-'Plan'!$J39)/$C40)&gt;=MAX(1,-INT(-(AS$6-'Plan'!$J39)/$C40)),"●",""),""),"")</f>
      </c>
      <c r="AT40" s="20">
        <f>IF(AND(ISNUMBER($C40),ISNUMBER('Plan'!$J39),ISNUMBER(AT$6)),IF($C40&gt;0,IF(INT((AT$6+6-'Plan'!$J39)/$C40)&gt;=MAX(1,-INT(-(AT$6-'Plan'!$J39)/$C40)),"●",""),""),"")</f>
      </c>
      <c r="AU40" s="20">
        <f>IF(AND(ISNUMBER($C40),ISNUMBER('Plan'!$J39),ISNUMBER(AU$6)),IF($C40&gt;0,IF(INT((AU$6+6-'Plan'!$J39)/$C40)&gt;=MAX(1,-INT(-(AU$6-'Plan'!$J39)/$C40)),"●",""),""),"")</f>
      </c>
      <c r="AV40" s="20">
        <f>IF(AND(ISNUMBER($C40),ISNUMBER('Plan'!$J39),ISNUMBER(AV$6)),IF($C40&gt;0,IF(INT((AV$6+6-'Plan'!$J39)/$C40)&gt;=MAX(1,-INT(-(AV$6-'Plan'!$J39)/$C40)),"●",""),""),"")</f>
      </c>
      <c r="AW40" s="20">
        <f>IF(AND(ISNUMBER($C40),ISNUMBER('Plan'!$J39),ISNUMBER(AW$6)),IF($C40&gt;0,IF(INT((AW$6+6-'Plan'!$J39)/$C40)&gt;=MAX(1,-INT(-(AW$6-'Plan'!$J39)/$C40)),"●",""),""),"")</f>
      </c>
      <c r="AX40" s="20">
        <f>IF(AND(ISNUMBER($C40),ISNUMBER('Plan'!$J39),ISNUMBER(AX$6)),IF($C40&gt;0,IF(INT((AX$6+6-'Plan'!$J39)/$C40)&gt;=MAX(1,-INT(-(AX$6-'Plan'!$J39)/$C40)),"●",""),""),"")</f>
      </c>
      <c r="AY40" s="20">
        <f>IF(AND(ISNUMBER($C40),ISNUMBER('Plan'!$J39),ISNUMBER(AY$6)),IF($C40&gt;0,IF(INT((AY$6+6-'Plan'!$J39)/$C40)&gt;=MAX(1,-INT(-(AY$6-'Plan'!$J39)/$C40)),"●",""),""),"")</f>
      </c>
      <c r="AZ40" s="20">
        <f>IF(AND(ISNUMBER($C40),ISNUMBER('Plan'!$J39),ISNUMBER(AZ$6)),IF($C40&gt;0,IF(INT((AZ$6+6-'Plan'!$J39)/$C40)&gt;=MAX(1,-INT(-(AZ$6-'Plan'!$J39)/$C40)),"●",""),""),"")</f>
      </c>
      <c r="BA40" s="20">
        <f>IF(AND(ISNUMBER($C40),ISNUMBER('Plan'!$J39),ISNUMBER(BA$6)),IF($C40&gt;0,IF(INT((BA$6+6-'Plan'!$J39)/$C40)&gt;=MAX(1,-INT(-(BA$6-'Plan'!$J39)/$C40)),"●",""),""),"")</f>
      </c>
      <c r="BB40" s="20">
        <f>IF(AND(ISNUMBER($C40),ISNUMBER('Plan'!$J39),ISNUMBER(BB$6)),IF($C40&gt;0,IF(INT((BB$6+6-'Plan'!$J39)/$C40)&gt;=MAX(1,-INT(-(BB$6-'Plan'!$J39)/$C40)),"●",""),""),"")</f>
      </c>
      <c r="BC40" s="20">
        <f>IF(AND(ISNUMBER($C40),ISNUMBER('Plan'!$J39),ISNUMBER(BC$6)),IF($C40&gt;0,IF(INT((BC$6+6-'Plan'!$J39)/$C40)&gt;=MAX(1,-INT(-(BC$6-'Plan'!$J39)/$C40)),"●",""),""),"")</f>
      </c>
      <c r="BD40" s="20">
        <f>IF(AND(ISNUMBER($C40),ISNUMBER('Plan'!$J39),ISNUMBER(BD$6)),IF($C40&gt;0,IF(INT((BD$6+6-'Plan'!$J39)/$C40)&gt;=MAX(1,-INT(-(BD$6-'Plan'!$J39)/$C40)),"●",""),""),"")</f>
      </c>
    </row>
    <row r="41" spans="1:56" x14ac:dyDescent="0.25">
      <c r="A41" s="11">
        <f>IF('Plan'!B40="",IF('Plan'!A40="","",'Plan'!A40),'Plan'!B40)</f>
      </c>
      <c r="B41" s="11">
        <f>IF('Plan'!D40="","",'Plan'!D40)</f>
      </c>
      <c r="C41" s="18">
        <f>IF(ISNUMBER('Plan'!F40),IF('Plan'!G40="meses",'Plan'!F40*365.25/12,IF('Plan'!G40="semanas",'Plan'!F40*7,IF('Plan'!G40="días",'Plan'!F40,""))),"")</f>
      </c>
      <c r="D41" s="19">
        <f>IF(ISNUMBER('Plan'!H40),'Plan'!H40,"")</f>
      </c>
      <c r="E41" s="20">
        <f>IF(AND(ISNUMBER($C41),ISNUMBER('Plan'!$J40),ISNUMBER(E$6)),IF($C41&gt;0,IF(INT((E$6+6-'Plan'!$J40)/$C41)&gt;=MAX(1,-INT(-(E$6-'Plan'!$J40)/$C41)),"●",""),""),"")</f>
      </c>
      <c r="F41" s="20">
        <f>IF(AND(ISNUMBER($C41),ISNUMBER('Plan'!$J40),ISNUMBER(F$6)),IF($C41&gt;0,IF(INT((F$6+6-'Plan'!$J40)/$C41)&gt;=MAX(1,-INT(-(F$6-'Plan'!$J40)/$C41)),"●",""),""),"")</f>
      </c>
      <c r="G41" s="20">
        <f>IF(AND(ISNUMBER($C41),ISNUMBER('Plan'!$J40),ISNUMBER(G$6)),IF($C41&gt;0,IF(INT((G$6+6-'Plan'!$J40)/$C41)&gt;=MAX(1,-INT(-(G$6-'Plan'!$J40)/$C41)),"●",""),""),"")</f>
      </c>
      <c r="H41" s="20">
        <f>IF(AND(ISNUMBER($C41),ISNUMBER('Plan'!$J40),ISNUMBER(H$6)),IF($C41&gt;0,IF(INT((H$6+6-'Plan'!$J40)/$C41)&gt;=MAX(1,-INT(-(H$6-'Plan'!$J40)/$C41)),"●",""),""),"")</f>
      </c>
      <c r="I41" s="20">
        <f>IF(AND(ISNUMBER($C41),ISNUMBER('Plan'!$J40),ISNUMBER(I$6)),IF($C41&gt;0,IF(INT((I$6+6-'Plan'!$J40)/$C41)&gt;=MAX(1,-INT(-(I$6-'Plan'!$J40)/$C41)),"●",""),""),"")</f>
      </c>
      <c r="J41" s="20">
        <f>IF(AND(ISNUMBER($C41),ISNUMBER('Plan'!$J40),ISNUMBER(J$6)),IF($C41&gt;0,IF(INT((J$6+6-'Plan'!$J40)/$C41)&gt;=MAX(1,-INT(-(J$6-'Plan'!$J40)/$C41)),"●",""),""),"")</f>
      </c>
      <c r="K41" s="20">
        <f>IF(AND(ISNUMBER($C41),ISNUMBER('Plan'!$J40),ISNUMBER(K$6)),IF($C41&gt;0,IF(INT((K$6+6-'Plan'!$J40)/$C41)&gt;=MAX(1,-INT(-(K$6-'Plan'!$J40)/$C41)),"●",""),""),"")</f>
      </c>
      <c r="L41" s="20">
        <f>IF(AND(ISNUMBER($C41),ISNUMBER('Plan'!$J40),ISNUMBER(L$6)),IF($C41&gt;0,IF(INT((L$6+6-'Plan'!$J40)/$C41)&gt;=MAX(1,-INT(-(L$6-'Plan'!$J40)/$C41)),"●",""),""),"")</f>
      </c>
      <c r="M41" s="20">
        <f>IF(AND(ISNUMBER($C41),ISNUMBER('Plan'!$J40),ISNUMBER(M$6)),IF($C41&gt;0,IF(INT((M$6+6-'Plan'!$J40)/$C41)&gt;=MAX(1,-INT(-(M$6-'Plan'!$J40)/$C41)),"●",""),""),"")</f>
      </c>
      <c r="N41" s="20">
        <f>IF(AND(ISNUMBER($C41),ISNUMBER('Plan'!$J40),ISNUMBER(N$6)),IF($C41&gt;0,IF(INT((N$6+6-'Plan'!$J40)/$C41)&gt;=MAX(1,-INT(-(N$6-'Plan'!$J40)/$C41)),"●",""),""),"")</f>
      </c>
      <c r="O41" s="20">
        <f>IF(AND(ISNUMBER($C41),ISNUMBER('Plan'!$J40),ISNUMBER(O$6)),IF($C41&gt;0,IF(INT((O$6+6-'Plan'!$J40)/$C41)&gt;=MAX(1,-INT(-(O$6-'Plan'!$J40)/$C41)),"●",""),""),"")</f>
      </c>
      <c r="P41" s="20">
        <f>IF(AND(ISNUMBER($C41),ISNUMBER('Plan'!$J40),ISNUMBER(P$6)),IF($C41&gt;0,IF(INT((P$6+6-'Plan'!$J40)/$C41)&gt;=MAX(1,-INT(-(P$6-'Plan'!$J40)/$C41)),"●",""),""),"")</f>
      </c>
      <c r="Q41" s="20">
        <f>IF(AND(ISNUMBER($C41),ISNUMBER('Plan'!$J40),ISNUMBER(Q$6)),IF($C41&gt;0,IF(INT((Q$6+6-'Plan'!$J40)/$C41)&gt;=MAX(1,-INT(-(Q$6-'Plan'!$J40)/$C41)),"●",""),""),"")</f>
      </c>
      <c r="R41" s="20">
        <f>IF(AND(ISNUMBER($C41),ISNUMBER('Plan'!$J40),ISNUMBER(R$6)),IF($C41&gt;0,IF(INT((R$6+6-'Plan'!$J40)/$C41)&gt;=MAX(1,-INT(-(R$6-'Plan'!$J40)/$C41)),"●",""),""),"")</f>
      </c>
      <c r="S41" s="20">
        <f>IF(AND(ISNUMBER($C41),ISNUMBER('Plan'!$J40),ISNUMBER(S$6)),IF($C41&gt;0,IF(INT((S$6+6-'Plan'!$J40)/$C41)&gt;=MAX(1,-INT(-(S$6-'Plan'!$J40)/$C41)),"●",""),""),"")</f>
      </c>
      <c r="T41" s="20">
        <f>IF(AND(ISNUMBER($C41),ISNUMBER('Plan'!$J40),ISNUMBER(T$6)),IF($C41&gt;0,IF(INT((T$6+6-'Plan'!$J40)/$C41)&gt;=MAX(1,-INT(-(T$6-'Plan'!$J40)/$C41)),"●",""),""),"")</f>
      </c>
      <c r="U41" s="20">
        <f>IF(AND(ISNUMBER($C41),ISNUMBER('Plan'!$J40),ISNUMBER(U$6)),IF($C41&gt;0,IF(INT((U$6+6-'Plan'!$J40)/$C41)&gt;=MAX(1,-INT(-(U$6-'Plan'!$J40)/$C41)),"●",""),""),"")</f>
      </c>
      <c r="V41" s="20">
        <f>IF(AND(ISNUMBER($C41),ISNUMBER('Plan'!$J40),ISNUMBER(V$6)),IF($C41&gt;0,IF(INT((V$6+6-'Plan'!$J40)/$C41)&gt;=MAX(1,-INT(-(V$6-'Plan'!$J40)/$C41)),"●",""),""),"")</f>
      </c>
      <c r="W41" s="20">
        <f>IF(AND(ISNUMBER($C41),ISNUMBER('Plan'!$J40),ISNUMBER(W$6)),IF($C41&gt;0,IF(INT((W$6+6-'Plan'!$J40)/$C41)&gt;=MAX(1,-INT(-(W$6-'Plan'!$J40)/$C41)),"●",""),""),"")</f>
      </c>
      <c r="X41" s="20">
        <f>IF(AND(ISNUMBER($C41),ISNUMBER('Plan'!$J40),ISNUMBER(X$6)),IF($C41&gt;0,IF(INT((X$6+6-'Plan'!$J40)/$C41)&gt;=MAX(1,-INT(-(X$6-'Plan'!$J40)/$C41)),"●",""),""),"")</f>
      </c>
      <c r="Y41" s="20">
        <f>IF(AND(ISNUMBER($C41),ISNUMBER('Plan'!$J40),ISNUMBER(Y$6)),IF($C41&gt;0,IF(INT((Y$6+6-'Plan'!$J40)/$C41)&gt;=MAX(1,-INT(-(Y$6-'Plan'!$J40)/$C41)),"●",""),""),"")</f>
      </c>
      <c r="Z41" s="20">
        <f>IF(AND(ISNUMBER($C41),ISNUMBER('Plan'!$J40),ISNUMBER(Z$6)),IF($C41&gt;0,IF(INT((Z$6+6-'Plan'!$J40)/$C41)&gt;=MAX(1,-INT(-(Z$6-'Plan'!$J40)/$C41)),"●",""),""),"")</f>
      </c>
      <c r="AA41" s="20">
        <f>IF(AND(ISNUMBER($C41),ISNUMBER('Plan'!$J40),ISNUMBER(AA$6)),IF($C41&gt;0,IF(INT((AA$6+6-'Plan'!$J40)/$C41)&gt;=MAX(1,-INT(-(AA$6-'Plan'!$J40)/$C41)),"●",""),""),"")</f>
      </c>
      <c r="AB41" s="20">
        <f>IF(AND(ISNUMBER($C41),ISNUMBER('Plan'!$J40),ISNUMBER(AB$6)),IF($C41&gt;0,IF(INT((AB$6+6-'Plan'!$J40)/$C41)&gt;=MAX(1,-INT(-(AB$6-'Plan'!$J40)/$C41)),"●",""),""),"")</f>
      </c>
      <c r="AC41" s="20">
        <f>IF(AND(ISNUMBER($C41),ISNUMBER('Plan'!$J40),ISNUMBER(AC$6)),IF($C41&gt;0,IF(INT((AC$6+6-'Plan'!$J40)/$C41)&gt;=MAX(1,-INT(-(AC$6-'Plan'!$J40)/$C41)),"●",""),""),"")</f>
      </c>
      <c r="AD41" s="20">
        <f>IF(AND(ISNUMBER($C41),ISNUMBER('Plan'!$J40),ISNUMBER(AD$6)),IF($C41&gt;0,IF(INT((AD$6+6-'Plan'!$J40)/$C41)&gt;=MAX(1,-INT(-(AD$6-'Plan'!$J40)/$C41)),"●",""),""),"")</f>
      </c>
      <c r="AE41" s="20">
        <f>IF(AND(ISNUMBER($C41),ISNUMBER('Plan'!$J40),ISNUMBER(AE$6)),IF($C41&gt;0,IF(INT((AE$6+6-'Plan'!$J40)/$C41)&gt;=MAX(1,-INT(-(AE$6-'Plan'!$J40)/$C41)),"●",""),""),"")</f>
      </c>
      <c r="AF41" s="20">
        <f>IF(AND(ISNUMBER($C41),ISNUMBER('Plan'!$J40),ISNUMBER(AF$6)),IF($C41&gt;0,IF(INT((AF$6+6-'Plan'!$J40)/$C41)&gt;=MAX(1,-INT(-(AF$6-'Plan'!$J40)/$C41)),"●",""),""),"")</f>
      </c>
      <c r="AG41" s="20">
        <f>IF(AND(ISNUMBER($C41),ISNUMBER('Plan'!$J40),ISNUMBER(AG$6)),IF($C41&gt;0,IF(INT((AG$6+6-'Plan'!$J40)/$C41)&gt;=MAX(1,-INT(-(AG$6-'Plan'!$J40)/$C41)),"●",""),""),"")</f>
      </c>
      <c r="AH41" s="20">
        <f>IF(AND(ISNUMBER($C41),ISNUMBER('Plan'!$J40),ISNUMBER(AH$6)),IF($C41&gt;0,IF(INT((AH$6+6-'Plan'!$J40)/$C41)&gt;=MAX(1,-INT(-(AH$6-'Plan'!$J40)/$C41)),"●",""),""),"")</f>
      </c>
      <c r="AI41" s="20">
        <f>IF(AND(ISNUMBER($C41),ISNUMBER('Plan'!$J40),ISNUMBER(AI$6)),IF($C41&gt;0,IF(INT((AI$6+6-'Plan'!$J40)/$C41)&gt;=MAX(1,-INT(-(AI$6-'Plan'!$J40)/$C41)),"●",""),""),"")</f>
      </c>
      <c r="AJ41" s="20">
        <f>IF(AND(ISNUMBER($C41),ISNUMBER('Plan'!$J40),ISNUMBER(AJ$6)),IF($C41&gt;0,IF(INT((AJ$6+6-'Plan'!$J40)/$C41)&gt;=MAX(1,-INT(-(AJ$6-'Plan'!$J40)/$C41)),"●",""),""),"")</f>
      </c>
      <c r="AK41" s="20">
        <f>IF(AND(ISNUMBER($C41),ISNUMBER('Plan'!$J40),ISNUMBER(AK$6)),IF($C41&gt;0,IF(INT((AK$6+6-'Plan'!$J40)/$C41)&gt;=MAX(1,-INT(-(AK$6-'Plan'!$J40)/$C41)),"●",""),""),"")</f>
      </c>
      <c r="AL41" s="20">
        <f>IF(AND(ISNUMBER($C41),ISNUMBER('Plan'!$J40),ISNUMBER(AL$6)),IF($C41&gt;0,IF(INT((AL$6+6-'Plan'!$J40)/$C41)&gt;=MAX(1,-INT(-(AL$6-'Plan'!$J40)/$C41)),"●",""),""),"")</f>
      </c>
      <c r="AM41" s="20">
        <f>IF(AND(ISNUMBER($C41),ISNUMBER('Plan'!$J40),ISNUMBER(AM$6)),IF($C41&gt;0,IF(INT((AM$6+6-'Plan'!$J40)/$C41)&gt;=MAX(1,-INT(-(AM$6-'Plan'!$J40)/$C41)),"●",""),""),"")</f>
      </c>
      <c r="AN41" s="20">
        <f>IF(AND(ISNUMBER($C41),ISNUMBER('Plan'!$J40),ISNUMBER(AN$6)),IF($C41&gt;0,IF(INT((AN$6+6-'Plan'!$J40)/$C41)&gt;=MAX(1,-INT(-(AN$6-'Plan'!$J40)/$C41)),"●",""),""),"")</f>
      </c>
      <c r="AO41" s="20">
        <f>IF(AND(ISNUMBER($C41),ISNUMBER('Plan'!$J40),ISNUMBER(AO$6)),IF($C41&gt;0,IF(INT((AO$6+6-'Plan'!$J40)/$C41)&gt;=MAX(1,-INT(-(AO$6-'Plan'!$J40)/$C41)),"●",""),""),"")</f>
      </c>
      <c r="AP41" s="20">
        <f>IF(AND(ISNUMBER($C41),ISNUMBER('Plan'!$J40),ISNUMBER(AP$6)),IF($C41&gt;0,IF(INT((AP$6+6-'Plan'!$J40)/$C41)&gt;=MAX(1,-INT(-(AP$6-'Plan'!$J40)/$C41)),"●",""),""),"")</f>
      </c>
      <c r="AQ41" s="20">
        <f>IF(AND(ISNUMBER($C41),ISNUMBER('Plan'!$J40),ISNUMBER(AQ$6)),IF($C41&gt;0,IF(INT((AQ$6+6-'Plan'!$J40)/$C41)&gt;=MAX(1,-INT(-(AQ$6-'Plan'!$J40)/$C41)),"●",""),""),"")</f>
      </c>
      <c r="AR41" s="20">
        <f>IF(AND(ISNUMBER($C41),ISNUMBER('Plan'!$J40),ISNUMBER(AR$6)),IF($C41&gt;0,IF(INT((AR$6+6-'Plan'!$J40)/$C41)&gt;=MAX(1,-INT(-(AR$6-'Plan'!$J40)/$C41)),"●",""),""),"")</f>
      </c>
      <c r="AS41" s="20">
        <f>IF(AND(ISNUMBER($C41),ISNUMBER('Plan'!$J40),ISNUMBER(AS$6)),IF($C41&gt;0,IF(INT((AS$6+6-'Plan'!$J40)/$C41)&gt;=MAX(1,-INT(-(AS$6-'Plan'!$J40)/$C41)),"●",""),""),"")</f>
      </c>
      <c r="AT41" s="20">
        <f>IF(AND(ISNUMBER($C41),ISNUMBER('Plan'!$J40),ISNUMBER(AT$6)),IF($C41&gt;0,IF(INT((AT$6+6-'Plan'!$J40)/$C41)&gt;=MAX(1,-INT(-(AT$6-'Plan'!$J40)/$C41)),"●",""),""),"")</f>
      </c>
      <c r="AU41" s="20">
        <f>IF(AND(ISNUMBER($C41),ISNUMBER('Plan'!$J40),ISNUMBER(AU$6)),IF($C41&gt;0,IF(INT((AU$6+6-'Plan'!$J40)/$C41)&gt;=MAX(1,-INT(-(AU$6-'Plan'!$J40)/$C41)),"●",""),""),"")</f>
      </c>
      <c r="AV41" s="20">
        <f>IF(AND(ISNUMBER($C41),ISNUMBER('Plan'!$J40),ISNUMBER(AV$6)),IF($C41&gt;0,IF(INT((AV$6+6-'Plan'!$J40)/$C41)&gt;=MAX(1,-INT(-(AV$6-'Plan'!$J40)/$C41)),"●",""),""),"")</f>
      </c>
      <c r="AW41" s="20">
        <f>IF(AND(ISNUMBER($C41),ISNUMBER('Plan'!$J40),ISNUMBER(AW$6)),IF($C41&gt;0,IF(INT((AW$6+6-'Plan'!$J40)/$C41)&gt;=MAX(1,-INT(-(AW$6-'Plan'!$J40)/$C41)),"●",""),""),"")</f>
      </c>
      <c r="AX41" s="20">
        <f>IF(AND(ISNUMBER($C41),ISNUMBER('Plan'!$J40),ISNUMBER(AX$6)),IF($C41&gt;0,IF(INT((AX$6+6-'Plan'!$J40)/$C41)&gt;=MAX(1,-INT(-(AX$6-'Plan'!$J40)/$C41)),"●",""),""),"")</f>
      </c>
      <c r="AY41" s="20">
        <f>IF(AND(ISNUMBER($C41),ISNUMBER('Plan'!$J40),ISNUMBER(AY$6)),IF($C41&gt;0,IF(INT((AY$6+6-'Plan'!$J40)/$C41)&gt;=MAX(1,-INT(-(AY$6-'Plan'!$J40)/$C41)),"●",""),""),"")</f>
      </c>
      <c r="AZ41" s="20">
        <f>IF(AND(ISNUMBER($C41),ISNUMBER('Plan'!$J40),ISNUMBER(AZ$6)),IF($C41&gt;0,IF(INT((AZ$6+6-'Plan'!$J40)/$C41)&gt;=MAX(1,-INT(-(AZ$6-'Plan'!$J40)/$C41)),"●",""),""),"")</f>
      </c>
      <c r="BA41" s="20">
        <f>IF(AND(ISNUMBER($C41),ISNUMBER('Plan'!$J40),ISNUMBER(BA$6)),IF($C41&gt;0,IF(INT((BA$6+6-'Plan'!$J40)/$C41)&gt;=MAX(1,-INT(-(BA$6-'Plan'!$J40)/$C41)),"●",""),""),"")</f>
      </c>
      <c r="BB41" s="20">
        <f>IF(AND(ISNUMBER($C41),ISNUMBER('Plan'!$J40),ISNUMBER(BB$6)),IF($C41&gt;0,IF(INT((BB$6+6-'Plan'!$J40)/$C41)&gt;=MAX(1,-INT(-(BB$6-'Plan'!$J40)/$C41)),"●",""),""),"")</f>
      </c>
      <c r="BC41" s="20">
        <f>IF(AND(ISNUMBER($C41),ISNUMBER('Plan'!$J40),ISNUMBER(BC$6)),IF($C41&gt;0,IF(INT((BC$6+6-'Plan'!$J40)/$C41)&gt;=MAX(1,-INT(-(BC$6-'Plan'!$J40)/$C41)),"●",""),""),"")</f>
      </c>
      <c r="BD41" s="20">
        <f>IF(AND(ISNUMBER($C41),ISNUMBER('Plan'!$J40),ISNUMBER(BD$6)),IF($C41&gt;0,IF(INT((BD$6+6-'Plan'!$J40)/$C41)&gt;=MAX(1,-INT(-(BD$6-'Plan'!$J40)/$C41)),"●",""),""),"")</f>
      </c>
    </row>
    <row r="42" spans="1:56" x14ac:dyDescent="0.25">
      <c r="A42" s="11">
        <f>IF('Plan'!B41="",IF('Plan'!A41="","",'Plan'!A41),'Plan'!B41)</f>
      </c>
      <c r="B42" s="11">
        <f>IF('Plan'!D41="","",'Plan'!D41)</f>
      </c>
      <c r="C42" s="18">
        <f>IF(ISNUMBER('Plan'!F41),IF('Plan'!G41="meses",'Plan'!F41*365.25/12,IF('Plan'!G41="semanas",'Plan'!F41*7,IF('Plan'!G41="días",'Plan'!F41,""))),"")</f>
      </c>
      <c r="D42" s="19">
        <f>IF(ISNUMBER('Plan'!H41),'Plan'!H41,"")</f>
      </c>
      <c r="E42" s="20">
        <f>IF(AND(ISNUMBER($C42),ISNUMBER('Plan'!$J41),ISNUMBER(E$6)),IF($C42&gt;0,IF(INT((E$6+6-'Plan'!$J41)/$C42)&gt;=MAX(1,-INT(-(E$6-'Plan'!$J41)/$C42)),"●",""),""),"")</f>
      </c>
      <c r="F42" s="20">
        <f>IF(AND(ISNUMBER($C42),ISNUMBER('Plan'!$J41),ISNUMBER(F$6)),IF($C42&gt;0,IF(INT((F$6+6-'Plan'!$J41)/$C42)&gt;=MAX(1,-INT(-(F$6-'Plan'!$J41)/$C42)),"●",""),""),"")</f>
      </c>
      <c r="G42" s="20">
        <f>IF(AND(ISNUMBER($C42),ISNUMBER('Plan'!$J41),ISNUMBER(G$6)),IF($C42&gt;0,IF(INT((G$6+6-'Plan'!$J41)/$C42)&gt;=MAX(1,-INT(-(G$6-'Plan'!$J41)/$C42)),"●",""),""),"")</f>
      </c>
      <c r="H42" s="20">
        <f>IF(AND(ISNUMBER($C42),ISNUMBER('Plan'!$J41),ISNUMBER(H$6)),IF($C42&gt;0,IF(INT((H$6+6-'Plan'!$J41)/$C42)&gt;=MAX(1,-INT(-(H$6-'Plan'!$J41)/$C42)),"●",""),""),"")</f>
      </c>
      <c r="I42" s="20">
        <f>IF(AND(ISNUMBER($C42),ISNUMBER('Plan'!$J41),ISNUMBER(I$6)),IF($C42&gt;0,IF(INT((I$6+6-'Plan'!$J41)/$C42)&gt;=MAX(1,-INT(-(I$6-'Plan'!$J41)/$C42)),"●",""),""),"")</f>
      </c>
      <c r="J42" s="20">
        <f>IF(AND(ISNUMBER($C42),ISNUMBER('Plan'!$J41),ISNUMBER(J$6)),IF($C42&gt;0,IF(INT((J$6+6-'Plan'!$J41)/$C42)&gt;=MAX(1,-INT(-(J$6-'Plan'!$J41)/$C42)),"●",""),""),"")</f>
      </c>
      <c r="K42" s="20">
        <f>IF(AND(ISNUMBER($C42),ISNUMBER('Plan'!$J41),ISNUMBER(K$6)),IF($C42&gt;0,IF(INT((K$6+6-'Plan'!$J41)/$C42)&gt;=MAX(1,-INT(-(K$6-'Plan'!$J41)/$C42)),"●",""),""),"")</f>
      </c>
      <c r="L42" s="20">
        <f>IF(AND(ISNUMBER($C42),ISNUMBER('Plan'!$J41),ISNUMBER(L$6)),IF($C42&gt;0,IF(INT((L$6+6-'Plan'!$J41)/$C42)&gt;=MAX(1,-INT(-(L$6-'Plan'!$J41)/$C42)),"●",""),""),"")</f>
      </c>
      <c r="M42" s="20">
        <f>IF(AND(ISNUMBER($C42),ISNUMBER('Plan'!$J41),ISNUMBER(M$6)),IF($C42&gt;0,IF(INT((M$6+6-'Plan'!$J41)/$C42)&gt;=MAX(1,-INT(-(M$6-'Plan'!$J41)/$C42)),"●",""),""),"")</f>
      </c>
      <c r="N42" s="20">
        <f>IF(AND(ISNUMBER($C42),ISNUMBER('Plan'!$J41),ISNUMBER(N$6)),IF($C42&gt;0,IF(INT((N$6+6-'Plan'!$J41)/$C42)&gt;=MAX(1,-INT(-(N$6-'Plan'!$J41)/$C42)),"●",""),""),"")</f>
      </c>
      <c r="O42" s="20">
        <f>IF(AND(ISNUMBER($C42),ISNUMBER('Plan'!$J41),ISNUMBER(O$6)),IF($C42&gt;0,IF(INT((O$6+6-'Plan'!$J41)/$C42)&gt;=MAX(1,-INT(-(O$6-'Plan'!$J41)/$C42)),"●",""),""),"")</f>
      </c>
      <c r="P42" s="20">
        <f>IF(AND(ISNUMBER($C42),ISNUMBER('Plan'!$J41),ISNUMBER(P$6)),IF($C42&gt;0,IF(INT((P$6+6-'Plan'!$J41)/$C42)&gt;=MAX(1,-INT(-(P$6-'Plan'!$J41)/$C42)),"●",""),""),"")</f>
      </c>
      <c r="Q42" s="20">
        <f>IF(AND(ISNUMBER($C42),ISNUMBER('Plan'!$J41),ISNUMBER(Q$6)),IF($C42&gt;0,IF(INT((Q$6+6-'Plan'!$J41)/$C42)&gt;=MAX(1,-INT(-(Q$6-'Plan'!$J41)/$C42)),"●",""),""),"")</f>
      </c>
      <c r="R42" s="20">
        <f>IF(AND(ISNUMBER($C42),ISNUMBER('Plan'!$J41),ISNUMBER(R$6)),IF($C42&gt;0,IF(INT((R$6+6-'Plan'!$J41)/$C42)&gt;=MAX(1,-INT(-(R$6-'Plan'!$J41)/$C42)),"●",""),""),"")</f>
      </c>
      <c r="S42" s="20">
        <f>IF(AND(ISNUMBER($C42),ISNUMBER('Plan'!$J41),ISNUMBER(S$6)),IF($C42&gt;0,IF(INT((S$6+6-'Plan'!$J41)/$C42)&gt;=MAX(1,-INT(-(S$6-'Plan'!$J41)/$C42)),"●",""),""),"")</f>
      </c>
      <c r="T42" s="20">
        <f>IF(AND(ISNUMBER($C42),ISNUMBER('Plan'!$J41),ISNUMBER(T$6)),IF($C42&gt;0,IF(INT((T$6+6-'Plan'!$J41)/$C42)&gt;=MAX(1,-INT(-(T$6-'Plan'!$J41)/$C42)),"●",""),""),"")</f>
      </c>
      <c r="U42" s="20">
        <f>IF(AND(ISNUMBER($C42),ISNUMBER('Plan'!$J41),ISNUMBER(U$6)),IF($C42&gt;0,IF(INT((U$6+6-'Plan'!$J41)/$C42)&gt;=MAX(1,-INT(-(U$6-'Plan'!$J41)/$C42)),"●",""),""),"")</f>
      </c>
      <c r="V42" s="20">
        <f>IF(AND(ISNUMBER($C42),ISNUMBER('Plan'!$J41),ISNUMBER(V$6)),IF($C42&gt;0,IF(INT((V$6+6-'Plan'!$J41)/$C42)&gt;=MAX(1,-INT(-(V$6-'Plan'!$J41)/$C42)),"●",""),""),"")</f>
      </c>
      <c r="W42" s="20">
        <f>IF(AND(ISNUMBER($C42),ISNUMBER('Plan'!$J41),ISNUMBER(W$6)),IF($C42&gt;0,IF(INT((W$6+6-'Plan'!$J41)/$C42)&gt;=MAX(1,-INT(-(W$6-'Plan'!$J41)/$C42)),"●",""),""),"")</f>
      </c>
      <c r="X42" s="20">
        <f>IF(AND(ISNUMBER($C42),ISNUMBER('Plan'!$J41),ISNUMBER(X$6)),IF($C42&gt;0,IF(INT((X$6+6-'Plan'!$J41)/$C42)&gt;=MAX(1,-INT(-(X$6-'Plan'!$J41)/$C42)),"●",""),""),"")</f>
      </c>
      <c r="Y42" s="20">
        <f>IF(AND(ISNUMBER($C42),ISNUMBER('Plan'!$J41),ISNUMBER(Y$6)),IF($C42&gt;0,IF(INT((Y$6+6-'Plan'!$J41)/$C42)&gt;=MAX(1,-INT(-(Y$6-'Plan'!$J41)/$C42)),"●",""),""),"")</f>
      </c>
      <c r="Z42" s="20">
        <f>IF(AND(ISNUMBER($C42),ISNUMBER('Plan'!$J41),ISNUMBER(Z$6)),IF($C42&gt;0,IF(INT((Z$6+6-'Plan'!$J41)/$C42)&gt;=MAX(1,-INT(-(Z$6-'Plan'!$J41)/$C42)),"●",""),""),"")</f>
      </c>
      <c r="AA42" s="20">
        <f>IF(AND(ISNUMBER($C42),ISNUMBER('Plan'!$J41),ISNUMBER(AA$6)),IF($C42&gt;0,IF(INT((AA$6+6-'Plan'!$J41)/$C42)&gt;=MAX(1,-INT(-(AA$6-'Plan'!$J41)/$C42)),"●",""),""),"")</f>
      </c>
      <c r="AB42" s="20">
        <f>IF(AND(ISNUMBER($C42),ISNUMBER('Plan'!$J41),ISNUMBER(AB$6)),IF($C42&gt;0,IF(INT((AB$6+6-'Plan'!$J41)/$C42)&gt;=MAX(1,-INT(-(AB$6-'Plan'!$J41)/$C42)),"●",""),""),"")</f>
      </c>
      <c r="AC42" s="20">
        <f>IF(AND(ISNUMBER($C42),ISNUMBER('Plan'!$J41),ISNUMBER(AC$6)),IF($C42&gt;0,IF(INT((AC$6+6-'Plan'!$J41)/$C42)&gt;=MAX(1,-INT(-(AC$6-'Plan'!$J41)/$C42)),"●",""),""),"")</f>
      </c>
      <c r="AD42" s="20">
        <f>IF(AND(ISNUMBER($C42),ISNUMBER('Plan'!$J41),ISNUMBER(AD$6)),IF($C42&gt;0,IF(INT((AD$6+6-'Plan'!$J41)/$C42)&gt;=MAX(1,-INT(-(AD$6-'Plan'!$J41)/$C42)),"●",""),""),"")</f>
      </c>
      <c r="AE42" s="20">
        <f>IF(AND(ISNUMBER($C42),ISNUMBER('Plan'!$J41),ISNUMBER(AE$6)),IF($C42&gt;0,IF(INT((AE$6+6-'Plan'!$J41)/$C42)&gt;=MAX(1,-INT(-(AE$6-'Plan'!$J41)/$C42)),"●",""),""),"")</f>
      </c>
      <c r="AF42" s="20">
        <f>IF(AND(ISNUMBER($C42),ISNUMBER('Plan'!$J41),ISNUMBER(AF$6)),IF($C42&gt;0,IF(INT((AF$6+6-'Plan'!$J41)/$C42)&gt;=MAX(1,-INT(-(AF$6-'Plan'!$J41)/$C42)),"●",""),""),"")</f>
      </c>
      <c r="AG42" s="20">
        <f>IF(AND(ISNUMBER($C42),ISNUMBER('Plan'!$J41),ISNUMBER(AG$6)),IF($C42&gt;0,IF(INT((AG$6+6-'Plan'!$J41)/$C42)&gt;=MAX(1,-INT(-(AG$6-'Plan'!$J41)/$C42)),"●",""),""),"")</f>
      </c>
      <c r="AH42" s="20">
        <f>IF(AND(ISNUMBER($C42),ISNUMBER('Plan'!$J41),ISNUMBER(AH$6)),IF($C42&gt;0,IF(INT((AH$6+6-'Plan'!$J41)/$C42)&gt;=MAX(1,-INT(-(AH$6-'Plan'!$J41)/$C42)),"●",""),""),"")</f>
      </c>
      <c r="AI42" s="20">
        <f>IF(AND(ISNUMBER($C42),ISNUMBER('Plan'!$J41),ISNUMBER(AI$6)),IF($C42&gt;0,IF(INT((AI$6+6-'Plan'!$J41)/$C42)&gt;=MAX(1,-INT(-(AI$6-'Plan'!$J41)/$C42)),"●",""),""),"")</f>
      </c>
      <c r="AJ42" s="20">
        <f>IF(AND(ISNUMBER($C42),ISNUMBER('Plan'!$J41),ISNUMBER(AJ$6)),IF($C42&gt;0,IF(INT((AJ$6+6-'Plan'!$J41)/$C42)&gt;=MAX(1,-INT(-(AJ$6-'Plan'!$J41)/$C42)),"●",""),""),"")</f>
      </c>
      <c r="AK42" s="20">
        <f>IF(AND(ISNUMBER($C42),ISNUMBER('Plan'!$J41),ISNUMBER(AK$6)),IF($C42&gt;0,IF(INT((AK$6+6-'Plan'!$J41)/$C42)&gt;=MAX(1,-INT(-(AK$6-'Plan'!$J41)/$C42)),"●",""),""),"")</f>
      </c>
      <c r="AL42" s="20">
        <f>IF(AND(ISNUMBER($C42),ISNUMBER('Plan'!$J41),ISNUMBER(AL$6)),IF($C42&gt;0,IF(INT((AL$6+6-'Plan'!$J41)/$C42)&gt;=MAX(1,-INT(-(AL$6-'Plan'!$J41)/$C42)),"●",""),""),"")</f>
      </c>
      <c r="AM42" s="20">
        <f>IF(AND(ISNUMBER($C42),ISNUMBER('Plan'!$J41),ISNUMBER(AM$6)),IF($C42&gt;0,IF(INT((AM$6+6-'Plan'!$J41)/$C42)&gt;=MAX(1,-INT(-(AM$6-'Plan'!$J41)/$C42)),"●",""),""),"")</f>
      </c>
      <c r="AN42" s="20">
        <f>IF(AND(ISNUMBER($C42),ISNUMBER('Plan'!$J41),ISNUMBER(AN$6)),IF($C42&gt;0,IF(INT((AN$6+6-'Plan'!$J41)/$C42)&gt;=MAX(1,-INT(-(AN$6-'Plan'!$J41)/$C42)),"●",""),""),"")</f>
      </c>
      <c r="AO42" s="20">
        <f>IF(AND(ISNUMBER($C42),ISNUMBER('Plan'!$J41),ISNUMBER(AO$6)),IF($C42&gt;0,IF(INT((AO$6+6-'Plan'!$J41)/$C42)&gt;=MAX(1,-INT(-(AO$6-'Plan'!$J41)/$C42)),"●",""),""),"")</f>
      </c>
      <c r="AP42" s="20">
        <f>IF(AND(ISNUMBER($C42),ISNUMBER('Plan'!$J41),ISNUMBER(AP$6)),IF($C42&gt;0,IF(INT((AP$6+6-'Plan'!$J41)/$C42)&gt;=MAX(1,-INT(-(AP$6-'Plan'!$J41)/$C42)),"●",""),""),"")</f>
      </c>
      <c r="AQ42" s="20">
        <f>IF(AND(ISNUMBER($C42),ISNUMBER('Plan'!$J41),ISNUMBER(AQ$6)),IF($C42&gt;0,IF(INT((AQ$6+6-'Plan'!$J41)/$C42)&gt;=MAX(1,-INT(-(AQ$6-'Plan'!$J41)/$C42)),"●",""),""),"")</f>
      </c>
      <c r="AR42" s="20">
        <f>IF(AND(ISNUMBER($C42),ISNUMBER('Plan'!$J41),ISNUMBER(AR$6)),IF($C42&gt;0,IF(INT((AR$6+6-'Plan'!$J41)/$C42)&gt;=MAX(1,-INT(-(AR$6-'Plan'!$J41)/$C42)),"●",""),""),"")</f>
      </c>
      <c r="AS42" s="20">
        <f>IF(AND(ISNUMBER($C42),ISNUMBER('Plan'!$J41),ISNUMBER(AS$6)),IF($C42&gt;0,IF(INT((AS$6+6-'Plan'!$J41)/$C42)&gt;=MAX(1,-INT(-(AS$6-'Plan'!$J41)/$C42)),"●",""),""),"")</f>
      </c>
      <c r="AT42" s="20">
        <f>IF(AND(ISNUMBER($C42),ISNUMBER('Plan'!$J41),ISNUMBER(AT$6)),IF($C42&gt;0,IF(INT((AT$6+6-'Plan'!$J41)/$C42)&gt;=MAX(1,-INT(-(AT$6-'Plan'!$J41)/$C42)),"●",""),""),"")</f>
      </c>
      <c r="AU42" s="20">
        <f>IF(AND(ISNUMBER($C42),ISNUMBER('Plan'!$J41),ISNUMBER(AU$6)),IF($C42&gt;0,IF(INT((AU$6+6-'Plan'!$J41)/$C42)&gt;=MAX(1,-INT(-(AU$6-'Plan'!$J41)/$C42)),"●",""),""),"")</f>
      </c>
      <c r="AV42" s="20">
        <f>IF(AND(ISNUMBER($C42),ISNUMBER('Plan'!$J41),ISNUMBER(AV$6)),IF($C42&gt;0,IF(INT((AV$6+6-'Plan'!$J41)/$C42)&gt;=MAX(1,-INT(-(AV$6-'Plan'!$J41)/$C42)),"●",""),""),"")</f>
      </c>
      <c r="AW42" s="20">
        <f>IF(AND(ISNUMBER($C42),ISNUMBER('Plan'!$J41),ISNUMBER(AW$6)),IF($C42&gt;0,IF(INT((AW$6+6-'Plan'!$J41)/$C42)&gt;=MAX(1,-INT(-(AW$6-'Plan'!$J41)/$C42)),"●",""),""),"")</f>
      </c>
      <c r="AX42" s="20">
        <f>IF(AND(ISNUMBER($C42),ISNUMBER('Plan'!$J41),ISNUMBER(AX$6)),IF($C42&gt;0,IF(INT((AX$6+6-'Plan'!$J41)/$C42)&gt;=MAX(1,-INT(-(AX$6-'Plan'!$J41)/$C42)),"●",""),""),"")</f>
      </c>
      <c r="AY42" s="20">
        <f>IF(AND(ISNUMBER($C42),ISNUMBER('Plan'!$J41),ISNUMBER(AY$6)),IF($C42&gt;0,IF(INT((AY$6+6-'Plan'!$J41)/$C42)&gt;=MAX(1,-INT(-(AY$6-'Plan'!$J41)/$C42)),"●",""),""),"")</f>
      </c>
      <c r="AZ42" s="20">
        <f>IF(AND(ISNUMBER($C42),ISNUMBER('Plan'!$J41),ISNUMBER(AZ$6)),IF($C42&gt;0,IF(INT((AZ$6+6-'Plan'!$J41)/$C42)&gt;=MAX(1,-INT(-(AZ$6-'Plan'!$J41)/$C42)),"●",""),""),"")</f>
      </c>
      <c r="BA42" s="20">
        <f>IF(AND(ISNUMBER($C42),ISNUMBER('Plan'!$J41),ISNUMBER(BA$6)),IF($C42&gt;0,IF(INT((BA$6+6-'Plan'!$J41)/$C42)&gt;=MAX(1,-INT(-(BA$6-'Plan'!$J41)/$C42)),"●",""),""),"")</f>
      </c>
      <c r="BB42" s="20">
        <f>IF(AND(ISNUMBER($C42),ISNUMBER('Plan'!$J41),ISNUMBER(BB$6)),IF($C42&gt;0,IF(INT((BB$6+6-'Plan'!$J41)/$C42)&gt;=MAX(1,-INT(-(BB$6-'Plan'!$J41)/$C42)),"●",""),""),"")</f>
      </c>
      <c r="BC42" s="20">
        <f>IF(AND(ISNUMBER($C42),ISNUMBER('Plan'!$J41),ISNUMBER(BC$6)),IF($C42&gt;0,IF(INT((BC$6+6-'Plan'!$J41)/$C42)&gt;=MAX(1,-INT(-(BC$6-'Plan'!$J41)/$C42)),"●",""),""),"")</f>
      </c>
      <c r="BD42" s="20">
        <f>IF(AND(ISNUMBER($C42),ISNUMBER('Plan'!$J41),ISNUMBER(BD$6)),IF($C42&gt;0,IF(INT((BD$6+6-'Plan'!$J41)/$C42)&gt;=MAX(1,-INT(-(BD$6-'Plan'!$J41)/$C42)),"●",""),""),"")</f>
      </c>
    </row>
    <row r="43" spans="1:56" x14ac:dyDescent="0.25">
      <c r="A43" s="11">
        <f>IF('Plan'!B42="",IF('Plan'!A42="","",'Plan'!A42),'Plan'!B42)</f>
      </c>
      <c r="B43" s="11">
        <f>IF('Plan'!D42="","",'Plan'!D42)</f>
      </c>
      <c r="C43" s="18">
        <f>IF(ISNUMBER('Plan'!F42),IF('Plan'!G42="meses",'Plan'!F42*365.25/12,IF('Plan'!G42="semanas",'Plan'!F42*7,IF('Plan'!G42="días",'Plan'!F42,""))),"")</f>
      </c>
      <c r="D43" s="19">
        <f>IF(ISNUMBER('Plan'!H42),'Plan'!H42,"")</f>
      </c>
      <c r="E43" s="20">
        <f>IF(AND(ISNUMBER($C43),ISNUMBER('Plan'!$J42),ISNUMBER(E$6)),IF($C43&gt;0,IF(INT((E$6+6-'Plan'!$J42)/$C43)&gt;=MAX(1,-INT(-(E$6-'Plan'!$J42)/$C43)),"●",""),""),"")</f>
      </c>
      <c r="F43" s="20">
        <f>IF(AND(ISNUMBER($C43),ISNUMBER('Plan'!$J42),ISNUMBER(F$6)),IF($C43&gt;0,IF(INT((F$6+6-'Plan'!$J42)/$C43)&gt;=MAX(1,-INT(-(F$6-'Plan'!$J42)/$C43)),"●",""),""),"")</f>
      </c>
      <c r="G43" s="20">
        <f>IF(AND(ISNUMBER($C43),ISNUMBER('Plan'!$J42),ISNUMBER(G$6)),IF($C43&gt;0,IF(INT((G$6+6-'Plan'!$J42)/$C43)&gt;=MAX(1,-INT(-(G$6-'Plan'!$J42)/$C43)),"●",""),""),"")</f>
      </c>
      <c r="H43" s="20">
        <f>IF(AND(ISNUMBER($C43),ISNUMBER('Plan'!$J42),ISNUMBER(H$6)),IF($C43&gt;0,IF(INT((H$6+6-'Plan'!$J42)/$C43)&gt;=MAX(1,-INT(-(H$6-'Plan'!$J42)/$C43)),"●",""),""),"")</f>
      </c>
      <c r="I43" s="20">
        <f>IF(AND(ISNUMBER($C43),ISNUMBER('Plan'!$J42),ISNUMBER(I$6)),IF($C43&gt;0,IF(INT((I$6+6-'Plan'!$J42)/$C43)&gt;=MAX(1,-INT(-(I$6-'Plan'!$J42)/$C43)),"●",""),""),"")</f>
      </c>
      <c r="J43" s="20">
        <f>IF(AND(ISNUMBER($C43),ISNUMBER('Plan'!$J42),ISNUMBER(J$6)),IF($C43&gt;0,IF(INT((J$6+6-'Plan'!$J42)/$C43)&gt;=MAX(1,-INT(-(J$6-'Plan'!$J42)/$C43)),"●",""),""),"")</f>
      </c>
      <c r="K43" s="20">
        <f>IF(AND(ISNUMBER($C43),ISNUMBER('Plan'!$J42),ISNUMBER(K$6)),IF($C43&gt;0,IF(INT((K$6+6-'Plan'!$J42)/$C43)&gt;=MAX(1,-INT(-(K$6-'Plan'!$J42)/$C43)),"●",""),""),"")</f>
      </c>
      <c r="L43" s="20">
        <f>IF(AND(ISNUMBER($C43),ISNUMBER('Plan'!$J42),ISNUMBER(L$6)),IF($C43&gt;0,IF(INT((L$6+6-'Plan'!$J42)/$C43)&gt;=MAX(1,-INT(-(L$6-'Plan'!$J42)/$C43)),"●",""),""),"")</f>
      </c>
      <c r="M43" s="20">
        <f>IF(AND(ISNUMBER($C43),ISNUMBER('Plan'!$J42),ISNUMBER(M$6)),IF($C43&gt;0,IF(INT((M$6+6-'Plan'!$J42)/$C43)&gt;=MAX(1,-INT(-(M$6-'Plan'!$J42)/$C43)),"●",""),""),"")</f>
      </c>
      <c r="N43" s="20">
        <f>IF(AND(ISNUMBER($C43),ISNUMBER('Plan'!$J42),ISNUMBER(N$6)),IF($C43&gt;0,IF(INT((N$6+6-'Plan'!$J42)/$C43)&gt;=MAX(1,-INT(-(N$6-'Plan'!$J42)/$C43)),"●",""),""),"")</f>
      </c>
      <c r="O43" s="20">
        <f>IF(AND(ISNUMBER($C43),ISNUMBER('Plan'!$J42),ISNUMBER(O$6)),IF($C43&gt;0,IF(INT((O$6+6-'Plan'!$J42)/$C43)&gt;=MAX(1,-INT(-(O$6-'Plan'!$J42)/$C43)),"●",""),""),"")</f>
      </c>
      <c r="P43" s="20">
        <f>IF(AND(ISNUMBER($C43),ISNUMBER('Plan'!$J42),ISNUMBER(P$6)),IF($C43&gt;0,IF(INT((P$6+6-'Plan'!$J42)/$C43)&gt;=MAX(1,-INT(-(P$6-'Plan'!$J42)/$C43)),"●",""),""),"")</f>
      </c>
      <c r="Q43" s="20">
        <f>IF(AND(ISNUMBER($C43),ISNUMBER('Plan'!$J42),ISNUMBER(Q$6)),IF($C43&gt;0,IF(INT((Q$6+6-'Plan'!$J42)/$C43)&gt;=MAX(1,-INT(-(Q$6-'Plan'!$J42)/$C43)),"●",""),""),"")</f>
      </c>
      <c r="R43" s="20">
        <f>IF(AND(ISNUMBER($C43),ISNUMBER('Plan'!$J42),ISNUMBER(R$6)),IF($C43&gt;0,IF(INT((R$6+6-'Plan'!$J42)/$C43)&gt;=MAX(1,-INT(-(R$6-'Plan'!$J42)/$C43)),"●",""),""),"")</f>
      </c>
      <c r="S43" s="20">
        <f>IF(AND(ISNUMBER($C43),ISNUMBER('Plan'!$J42),ISNUMBER(S$6)),IF($C43&gt;0,IF(INT((S$6+6-'Plan'!$J42)/$C43)&gt;=MAX(1,-INT(-(S$6-'Plan'!$J42)/$C43)),"●",""),""),"")</f>
      </c>
      <c r="T43" s="20">
        <f>IF(AND(ISNUMBER($C43),ISNUMBER('Plan'!$J42),ISNUMBER(T$6)),IF($C43&gt;0,IF(INT((T$6+6-'Plan'!$J42)/$C43)&gt;=MAX(1,-INT(-(T$6-'Plan'!$J42)/$C43)),"●",""),""),"")</f>
      </c>
      <c r="U43" s="20">
        <f>IF(AND(ISNUMBER($C43),ISNUMBER('Plan'!$J42),ISNUMBER(U$6)),IF($C43&gt;0,IF(INT((U$6+6-'Plan'!$J42)/$C43)&gt;=MAX(1,-INT(-(U$6-'Plan'!$J42)/$C43)),"●",""),""),"")</f>
      </c>
      <c r="V43" s="20">
        <f>IF(AND(ISNUMBER($C43),ISNUMBER('Plan'!$J42),ISNUMBER(V$6)),IF($C43&gt;0,IF(INT((V$6+6-'Plan'!$J42)/$C43)&gt;=MAX(1,-INT(-(V$6-'Plan'!$J42)/$C43)),"●",""),""),"")</f>
      </c>
      <c r="W43" s="20">
        <f>IF(AND(ISNUMBER($C43),ISNUMBER('Plan'!$J42),ISNUMBER(W$6)),IF($C43&gt;0,IF(INT((W$6+6-'Plan'!$J42)/$C43)&gt;=MAX(1,-INT(-(W$6-'Plan'!$J42)/$C43)),"●",""),""),"")</f>
      </c>
      <c r="X43" s="20">
        <f>IF(AND(ISNUMBER($C43),ISNUMBER('Plan'!$J42),ISNUMBER(X$6)),IF($C43&gt;0,IF(INT((X$6+6-'Plan'!$J42)/$C43)&gt;=MAX(1,-INT(-(X$6-'Plan'!$J42)/$C43)),"●",""),""),"")</f>
      </c>
      <c r="Y43" s="20">
        <f>IF(AND(ISNUMBER($C43),ISNUMBER('Plan'!$J42),ISNUMBER(Y$6)),IF($C43&gt;0,IF(INT((Y$6+6-'Plan'!$J42)/$C43)&gt;=MAX(1,-INT(-(Y$6-'Plan'!$J42)/$C43)),"●",""),""),"")</f>
      </c>
      <c r="Z43" s="20">
        <f>IF(AND(ISNUMBER($C43),ISNUMBER('Plan'!$J42),ISNUMBER(Z$6)),IF($C43&gt;0,IF(INT((Z$6+6-'Plan'!$J42)/$C43)&gt;=MAX(1,-INT(-(Z$6-'Plan'!$J42)/$C43)),"●",""),""),"")</f>
      </c>
      <c r="AA43" s="20">
        <f>IF(AND(ISNUMBER($C43),ISNUMBER('Plan'!$J42),ISNUMBER(AA$6)),IF($C43&gt;0,IF(INT((AA$6+6-'Plan'!$J42)/$C43)&gt;=MAX(1,-INT(-(AA$6-'Plan'!$J42)/$C43)),"●",""),""),"")</f>
      </c>
      <c r="AB43" s="20">
        <f>IF(AND(ISNUMBER($C43),ISNUMBER('Plan'!$J42),ISNUMBER(AB$6)),IF($C43&gt;0,IF(INT((AB$6+6-'Plan'!$J42)/$C43)&gt;=MAX(1,-INT(-(AB$6-'Plan'!$J42)/$C43)),"●",""),""),"")</f>
      </c>
      <c r="AC43" s="20">
        <f>IF(AND(ISNUMBER($C43),ISNUMBER('Plan'!$J42),ISNUMBER(AC$6)),IF($C43&gt;0,IF(INT((AC$6+6-'Plan'!$J42)/$C43)&gt;=MAX(1,-INT(-(AC$6-'Plan'!$J42)/$C43)),"●",""),""),"")</f>
      </c>
      <c r="AD43" s="20">
        <f>IF(AND(ISNUMBER($C43),ISNUMBER('Plan'!$J42),ISNUMBER(AD$6)),IF($C43&gt;0,IF(INT((AD$6+6-'Plan'!$J42)/$C43)&gt;=MAX(1,-INT(-(AD$6-'Plan'!$J42)/$C43)),"●",""),""),"")</f>
      </c>
      <c r="AE43" s="20">
        <f>IF(AND(ISNUMBER($C43),ISNUMBER('Plan'!$J42),ISNUMBER(AE$6)),IF($C43&gt;0,IF(INT((AE$6+6-'Plan'!$J42)/$C43)&gt;=MAX(1,-INT(-(AE$6-'Plan'!$J42)/$C43)),"●",""),""),"")</f>
      </c>
      <c r="AF43" s="20">
        <f>IF(AND(ISNUMBER($C43),ISNUMBER('Plan'!$J42),ISNUMBER(AF$6)),IF($C43&gt;0,IF(INT((AF$6+6-'Plan'!$J42)/$C43)&gt;=MAX(1,-INT(-(AF$6-'Plan'!$J42)/$C43)),"●",""),""),"")</f>
      </c>
      <c r="AG43" s="20">
        <f>IF(AND(ISNUMBER($C43),ISNUMBER('Plan'!$J42),ISNUMBER(AG$6)),IF($C43&gt;0,IF(INT((AG$6+6-'Plan'!$J42)/$C43)&gt;=MAX(1,-INT(-(AG$6-'Plan'!$J42)/$C43)),"●",""),""),"")</f>
      </c>
      <c r="AH43" s="20">
        <f>IF(AND(ISNUMBER($C43),ISNUMBER('Plan'!$J42),ISNUMBER(AH$6)),IF($C43&gt;0,IF(INT((AH$6+6-'Plan'!$J42)/$C43)&gt;=MAX(1,-INT(-(AH$6-'Plan'!$J42)/$C43)),"●",""),""),"")</f>
      </c>
      <c r="AI43" s="20">
        <f>IF(AND(ISNUMBER($C43),ISNUMBER('Plan'!$J42),ISNUMBER(AI$6)),IF($C43&gt;0,IF(INT((AI$6+6-'Plan'!$J42)/$C43)&gt;=MAX(1,-INT(-(AI$6-'Plan'!$J42)/$C43)),"●",""),""),"")</f>
      </c>
      <c r="AJ43" s="20">
        <f>IF(AND(ISNUMBER($C43),ISNUMBER('Plan'!$J42),ISNUMBER(AJ$6)),IF($C43&gt;0,IF(INT((AJ$6+6-'Plan'!$J42)/$C43)&gt;=MAX(1,-INT(-(AJ$6-'Plan'!$J42)/$C43)),"●",""),""),"")</f>
      </c>
      <c r="AK43" s="20">
        <f>IF(AND(ISNUMBER($C43),ISNUMBER('Plan'!$J42),ISNUMBER(AK$6)),IF($C43&gt;0,IF(INT((AK$6+6-'Plan'!$J42)/$C43)&gt;=MAX(1,-INT(-(AK$6-'Plan'!$J42)/$C43)),"●",""),""),"")</f>
      </c>
      <c r="AL43" s="20">
        <f>IF(AND(ISNUMBER($C43),ISNUMBER('Plan'!$J42),ISNUMBER(AL$6)),IF($C43&gt;0,IF(INT((AL$6+6-'Plan'!$J42)/$C43)&gt;=MAX(1,-INT(-(AL$6-'Plan'!$J42)/$C43)),"●",""),""),"")</f>
      </c>
      <c r="AM43" s="20">
        <f>IF(AND(ISNUMBER($C43),ISNUMBER('Plan'!$J42),ISNUMBER(AM$6)),IF($C43&gt;0,IF(INT((AM$6+6-'Plan'!$J42)/$C43)&gt;=MAX(1,-INT(-(AM$6-'Plan'!$J42)/$C43)),"●",""),""),"")</f>
      </c>
      <c r="AN43" s="20">
        <f>IF(AND(ISNUMBER($C43),ISNUMBER('Plan'!$J42),ISNUMBER(AN$6)),IF($C43&gt;0,IF(INT((AN$6+6-'Plan'!$J42)/$C43)&gt;=MAX(1,-INT(-(AN$6-'Plan'!$J42)/$C43)),"●",""),""),"")</f>
      </c>
      <c r="AO43" s="20">
        <f>IF(AND(ISNUMBER($C43),ISNUMBER('Plan'!$J42),ISNUMBER(AO$6)),IF($C43&gt;0,IF(INT((AO$6+6-'Plan'!$J42)/$C43)&gt;=MAX(1,-INT(-(AO$6-'Plan'!$J42)/$C43)),"●",""),""),"")</f>
      </c>
      <c r="AP43" s="20">
        <f>IF(AND(ISNUMBER($C43),ISNUMBER('Plan'!$J42),ISNUMBER(AP$6)),IF($C43&gt;0,IF(INT((AP$6+6-'Plan'!$J42)/$C43)&gt;=MAX(1,-INT(-(AP$6-'Plan'!$J42)/$C43)),"●",""),""),"")</f>
      </c>
      <c r="AQ43" s="20">
        <f>IF(AND(ISNUMBER($C43),ISNUMBER('Plan'!$J42),ISNUMBER(AQ$6)),IF($C43&gt;0,IF(INT((AQ$6+6-'Plan'!$J42)/$C43)&gt;=MAX(1,-INT(-(AQ$6-'Plan'!$J42)/$C43)),"●",""),""),"")</f>
      </c>
      <c r="AR43" s="20">
        <f>IF(AND(ISNUMBER($C43),ISNUMBER('Plan'!$J42),ISNUMBER(AR$6)),IF($C43&gt;0,IF(INT((AR$6+6-'Plan'!$J42)/$C43)&gt;=MAX(1,-INT(-(AR$6-'Plan'!$J42)/$C43)),"●",""),""),"")</f>
      </c>
      <c r="AS43" s="20">
        <f>IF(AND(ISNUMBER($C43),ISNUMBER('Plan'!$J42),ISNUMBER(AS$6)),IF($C43&gt;0,IF(INT((AS$6+6-'Plan'!$J42)/$C43)&gt;=MAX(1,-INT(-(AS$6-'Plan'!$J42)/$C43)),"●",""),""),"")</f>
      </c>
      <c r="AT43" s="20">
        <f>IF(AND(ISNUMBER($C43),ISNUMBER('Plan'!$J42),ISNUMBER(AT$6)),IF($C43&gt;0,IF(INT((AT$6+6-'Plan'!$J42)/$C43)&gt;=MAX(1,-INT(-(AT$6-'Plan'!$J42)/$C43)),"●",""),""),"")</f>
      </c>
      <c r="AU43" s="20">
        <f>IF(AND(ISNUMBER($C43),ISNUMBER('Plan'!$J42),ISNUMBER(AU$6)),IF($C43&gt;0,IF(INT((AU$6+6-'Plan'!$J42)/$C43)&gt;=MAX(1,-INT(-(AU$6-'Plan'!$J42)/$C43)),"●",""),""),"")</f>
      </c>
      <c r="AV43" s="20">
        <f>IF(AND(ISNUMBER($C43),ISNUMBER('Plan'!$J42),ISNUMBER(AV$6)),IF($C43&gt;0,IF(INT((AV$6+6-'Plan'!$J42)/$C43)&gt;=MAX(1,-INT(-(AV$6-'Plan'!$J42)/$C43)),"●",""),""),"")</f>
      </c>
      <c r="AW43" s="20">
        <f>IF(AND(ISNUMBER($C43),ISNUMBER('Plan'!$J42),ISNUMBER(AW$6)),IF($C43&gt;0,IF(INT((AW$6+6-'Plan'!$J42)/$C43)&gt;=MAX(1,-INT(-(AW$6-'Plan'!$J42)/$C43)),"●",""),""),"")</f>
      </c>
      <c r="AX43" s="20">
        <f>IF(AND(ISNUMBER($C43),ISNUMBER('Plan'!$J42),ISNUMBER(AX$6)),IF($C43&gt;0,IF(INT((AX$6+6-'Plan'!$J42)/$C43)&gt;=MAX(1,-INT(-(AX$6-'Plan'!$J42)/$C43)),"●",""),""),"")</f>
      </c>
      <c r="AY43" s="20">
        <f>IF(AND(ISNUMBER($C43),ISNUMBER('Plan'!$J42),ISNUMBER(AY$6)),IF($C43&gt;0,IF(INT((AY$6+6-'Plan'!$J42)/$C43)&gt;=MAX(1,-INT(-(AY$6-'Plan'!$J42)/$C43)),"●",""),""),"")</f>
      </c>
      <c r="AZ43" s="20">
        <f>IF(AND(ISNUMBER($C43),ISNUMBER('Plan'!$J42),ISNUMBER(AZ$6)),IF($C43&gt;0,IF(INT((AZ$6+6-'Plan'!$J42)/$C43)&gt;=MAX(1,-INT(-(AZ$6-'Plan'!$J42)/$C43)),"●",""),""),"")</f>
      </c>
      <c r="BA43" s="20">
        <f>IF(AND(ISNUMBER($C43),ISNUMBER('Plan'!$J42),ISNUMBER(BA$6)),IF($C43&gt;0,IF(INT((BA$6+6-'Plan'!$J42)/$C43)&gt;=MAX(1,-INT(-(BA$6-'Plan'!$J42)/$C43)),"●",""),""),"")</f>
      </c>
      <c r="BB43" s="20">
        <f>IF(AND(ISNUMBER($C43),ISNUMBER('Plan'!$J42),ISNUMBER(BB$6)),IF($C43&gt;0,IF(INT((BB$6+6-'Plan'!$J42)/$C43)&gt;=MAX(1,-INT(-(BB$6-'Plan'!$J42)/$C43)),"●",""),""),"")</f>
      </c>
      <c r="BC43" s="20">
        <f>IF(AND(ISNUMBER($C43),ISNUMBER('Plan'!$J42),ISNUMBER(BC$6)),IF($C43&gt;0,IF(INT((BC$6+6-'Plan'!$J42)/$C43)&gt;=MAX(1,-INT(-(BC$6-'Plan'!$J42)/$C43)),"●",""),""),"")</f>
      </c>
      <c r="BD43" s="20">
        <f>IF(AND(ISNUMBER($C43),ISNUMBER('Plan'!$J42),ISNUMBER(BD$6)),IF($C43&gt;0,IF(INT((BD$6+6-'Plan'!$J42)/$C43)&gt;=MAX(1,-INT(-(BD$6-'Plan'!$J42)/$C43)),"●",""),""),"")</f>
      </c>
    </row>
    <row r="44" spans="1:56" x14ac:dyDescent="0.25">
      <c r="A44" s="11">
        <f>IF('Plan'!B43="",IF('Plan'!A43="","",'Plan'!A43),'Plan'!B43)</f>
      </c>
      <c r="B44" s="11">
        <f>IF('Plan'!D43="","",'Plan'!D43)</f>
      </c>
      <c r="C44" s="18">
        <f>IF(ISNUMBER('Plan'!F43),IF('Plan'!G43="meses",'Plan'!F43*365.25/12,IF('Plan'!G43="semanas",'Plan'!F43*7,IF('Plan'!G43="días",'Plan'!F43,""))),"")</f>
      </c>
      <c r="D44" s="19">
        <f>IF(ISNUMBER('Plan'!H43),'Plan'!H43,"")</f>
      </c>
      <c r="E44" s="20">
        <f>IF(AND(ISNUMBER($C44),ISNUMBER('Plan'!$J43),ISNUMBER(E$6)),IF($C44&gt;0,IF(INT((E$6+6-'Plan'!$J43)/$C44)&gt;=MAX(1,-INT(-(E$6-'Plan'!$J43)/$C44)),"●",""),""),"")</f>
      </c>
      <c r="F44" s="20">
        <f>IF(AND(ISNUMBER($C44),ISNUMBER('Plan'!$J43),ISNUMBER(F$6)),IF($C44&gt;0,IF(INT((F$6+6-'Plan'!$J43)/$C44)&gt;=MAX(1,-INT(-(F$6-'Plan'!$J43)/$C44)),"●",""),""),"")</f>
      </c>
      <c r="G44" s="20">
        <f>IF(AND(ISNUMBER($C44),ISNUMBER('Plan'!$J43),ISNUMBER(G$6)),IF($C44&gt;0,IF(INT((G$6+6-'Plan'!$J43)/$C44)&gt;=MAX(1,-INT(-(G$6-'Plan'!$J43)/$C44)),"●",""),""),"")</f>
      </c>
      <c r="H44" s="20">
        <f>IF(AND(ISNUMBER($C44),ISNUMBER('Plan'!$J43),ISNUMBER(H$6)),IF($C44&gt;0,IF(INT((H$6+6-'Plan'!$J43)/$C44)&gt;=MAX(1,-INT(-(H$6-'Plan'!$J43)/$C44)),"●",""),""),"")</f>
      </c>
      <c r="I44" s="20">
        <f>IF(AND(ISNUMBER($C44),ISNUMBER('Plan'!$J43),ISNUMBER(I$6)),IF($C44&gt;0,IF(INT((I$6+6-'Plan'!$J43)/$C44)&gt;=MAX(1,-INT(-(I$6-'Plan'!$J43)/$C44)),"●",""),""),"")</f>
      </c>
      <c r="J44" s="20">
        <f>IF(AND(ISNUMBER($C44),ISNUMBER('Plan'!$J43),ISNUMBER(J$6)),IF($C44&gt;0,IF(INT((J$6+6-'Plan'!$J43)/$C44)&gt;=MAX(1,-INT(-(J$6-'Plan'!$J43)/$C44)),"●",""),""),"")</f>
      </c>
      <c r="K44" s="20">
        <f>IF(AND(ISNUMBER($C44),ISNUMBER('Plan'!$J43),ISNUMBER(K$6)),IF($C44&gt;0,IF(INT((K$6+6-'Plan'!$J43)/$C44)&gt;=MAX(1,-INT(-(K$6-'Plan'!$J43)/$C44)),"●",""),""),"")</f>
      </c>
      <c r="L44" s="20">
        <f>IF(AND(ISNUMBER($C44),ISNUMBER('Plan'!$J43),ISNUMBER(L$6)),IF($C44&gt;0,IF(INT((L$6+6-'Plan'!$J43)/$C44)&gt;=MAX(1,-INT(-(L$6-'Plan'!$J43)/$C44)),"●",""),""),"")</f>
      </c>
      <c r="M44" s="20">
        <f>IF(AND(ISNUMBER($C44),ISNUMBER('Plan'!$J43),ISNUMBER(M$6)),IF($C44&gt;0,IF(INT((M$6+6-'Plan'!$J43)/$C44)&gt;=MAX(1,-INT(-(M$6-'Plan'!$J43)/$C44)),"●",""),""),"")</f>
      </c>
      <c r="N44" s="20">
        <f>IF(AND(ISNUMBER($C44),ISNUMBER('Plan'!$J43),ISNUMBER(N$6)),IF($C44&gt;0,IF(INT((N$6+6-'Plan'!$J43)/$C44)&gt;=MAX(1,-INT(-(N$6-'Plan'!$J43)/$C44)),"●",""),""),"")</f>
      </c>
      <c r="O44" s="20">
        <f>IF(AND(ISNUMBER($C44),ISNUMBER('Plan'!$J43),ISNUMBER(O$6)),IF($C44&gt;0,IF(INT((O$6+6-'Plan'!$J43)/$C44)&gt;=MAX(1,-INT(-(O$6-'Plan'!$J43)/$C44)),"●",""),""),"")</f>
      </c>
      <c r="P44" s="20">
        <f>IF(AND(ISNUMBER($C44),ISNUMBER('Plan'!$J43),ISNUMBER(P$6)),IF($C44&gt;0,IF(INT((P$6+6-'Plan'!$J43)/$C44)&gt;=MAX(1,-INT(-(P$6-'Plan'!$J43)/$C44)),"●",""),""),"")</f>
      </c>
      <c r="Q44" s="20">
        <f>IF(AND(ISNUMBER($C44),ISNUMBER('Plan'!$J43),ISNUMBER(Q$6)),IF($C44&gt;0,IF(INT((Q$6+6-'Plan'!$J43)/$C44)&gt;=MAX(1,-INT(-(Q$6-'Plan'!$J43)/$C44)),"●",""),""),"")</f>
      </c>
      <c r="R44" s="20">
        <f>IF(AND(ISNUMBER($C44),ISNUMBER('Plan'!$J43),ISNUMBER(R$6)),IF($C44&gt;0,IF(INT((R$6+6-'Plan'!$J43)/$C44)&gt;=MAX(1,-INT(-(R$6-'Plan'!$J43)/$C44)),"●",""),""),"")</f>
      </c>
      <c r="S44" s="20">
        <f>IF(AND(ISNUMBER($C44),ISNUMBER('Plan'!$J43),ISNUMBER(S$6)),IF($C44&gt;0,IF(INT((S$6+6-'Plan'!$J43)/$C44)&gt;=MAX(1,-INT(-(S$6-'Plan'!$J43)/$C44)),"●",""),""),"")</f>
      </c>
      <c r="T44" s="20">
        <f>IF(AND(ISNUMBER($C44),ISNUMBER('Plan'!$J43),ISNUMBER(T$6)),IF($C44&gt;0,IF(INT((T$6+6-'Plan'!$J43)/$C44)&gt;=MAX(1,-INT(-(T$6-'Plan'!$J43)/$C44)),"●",""),""),"")</f>
      </c>
      <c r="U44" s="20">
        <f>IF(AND(ISNUMBER($C44),ISNUMBER('Plan'!$J43),ISNUMBER(U$6)),IF($C44&gt;0,IF(INT((U$6+6-'Plan'!$J43)/$C44)&gt;=MAX(1,-INT(-(U$6-'Plan'!$J43)/$C44)),"●",""),""),"")</f>
      </c>
      <c r="V44" s="20">
        <f>IF(AND(ISNUMBER($C44),ISNUMBER('Plan'!$J43),ISNUMBER(V$6)),IF($C44&gt;0,IF(INT((V$6+6-'Plan'!$J43)/$C44)&gt;=MAX(1,-INT(-(V$6-'Plan'!$J43)/$C44)),"●",""),""),"")</f>
      </c>
      <c r="W44" s="20">
        <f>IF(AND(ISNUMBER($C44),ISNUMBER('Plan'!$J43),ISNUMBER(W$6)),IF($C44&gt;0,IF(INT((W$6+6-'Plan'!$J43)/$C44)&gt;=MAX(1,-INT(-(W$6-'Plan'!$J43)/$C44)),"●",""),""),"")</f>
      </c>
      <c r="X44" s="20">
        <f>IF(AND(ISNUMBER($C44),ISNUMBER('Plan'!$J43),ISNUMBER(X$6)),IF($C44&gt;0,IF(INT((X$6+6-'Plan'!$J43)/$C44)&gt;=MAX(1,-INT(-(X$6-'Plan'!$J43)/$C44)),"●",""),""),"")</f>
      </c>
      <c r="Y44" s="20">
        <f>IF(AND(ISNUMBER($C44),ISNUMBER('Plan'!$J43),ISNUMBER(Y$6)),IF($C44&gt;0,IF(INT((Y$6+6-'Plan'!$J43)/$C44)&gt;=MAX(1,-INT(-(Y$6-'Plan'!$J43)/$C44)),"●",""),""),"")</f>
      </c>
      <c r="Z44" s="20">
        <f>IF(AND(ISNUMBER($C44),ISNUMBER('Plan'!$J43),ISNUMBER(Z$6)),IF($C44&gt;0,IF(INT((Z$6+6-'Plan'!$J43)/$C44)&gt;=MAX(1,-INT(-(Z$6-'Plan'!$J43)/$C44)),"●",""),""),"")</f>
      </c>
      <c r="AA44" s="20">
        <f>IF(AND(ISNUMBER($C44),ISNUMBER('Plan'!$J43),ISNUMBER(AA$6)),IF($C44&gt;0,IF(INT((AA$6+6-'Plan'!$J43)/$C44)&gt;=MAX(1,-INT(-(AA$6-'Plan'!$J43)/$C44)),"●",""),""),"")</f>
      </c>
      <c r="AB44" s="20">
        <f>IF(AND(ISNUMBER($C44),ISNUMBER('Plan'!$J43),ISNUMBER(AB$6)),IF($C44&gt;0,IF(INT((AB$6+6-'Plan'!$J43)/$C44)&gt;=MAX(1,-INT(-(AB$6-'Plan'!$J43)/$C44)),"●",""),""),"")</f>
      </c>
      <c r="AC44" s="20">
        <f>IF(AND(ISNUMBER($C44),ISNUMBER('Plan'!$J43),ISNUMBER(AC$6)),IF($C44&gt;0,IF(INT((AC$6+6-'Plan'!$J43)/$C44)&gt;=MAX(1,-INT(-(AC$6-'Plan'!$J43)/$C44)),"●",""),""),"")</f>
      </c>
      <c r="AD44" s="20">
        <f>IF(AND(ISNUMBER($C44),ISNUMBER('Plan'!$J43),ISNUMBER(AD$6)),IF($C44&gt;0,IF(INT((AD$6+6-'Plan'!$J43)/$C44)&gt;=MAX(1,-INT(-(AD$6-'Plan'!$J43)/$C44)),"●",""),""),"")</f>
      </c>
      <c r="AE44" s="20">
        <f>IF(AND(ISNUMBER($C44),ISNUMBER('Plan'!$J43),ISNUMBER(AE$6)),IF($C44&gt;0,IF(INT((AE$6+6-'Plan'!$J43)/$C44)&gt;=MAX(1,-INT(-(AE$6-'Plan'!$J43)/$C44)),"●",""),""),"")</f>
      </c>
      <c r="AF44" s="20">
        <f>IF(AND(ISNUMBER($C44),ISNUMBER('Plan'!$J43),ISNUMBER(AF$6)),IF($C44&gt;0,IF(INT((AF$6+6-'Plan'!$J43)/$C44)&gt;=MAX(1,-INT(-(AF$6-'Plan'!$J43)/$C44)),"●",""),""),"")</f>
      </c>
      <c r="AG44" s="20">
        <f>IF(AND(ISNUMBER($C44),ISNUMBER('Plan'!$J43),ISNUMBER(AG$6)),IF($C44&gt;0,IF(INT((AG$6+6-'Plan'!$J43)/$C44)&gt;=MAX(1,-INT(-(AG$6-'Plan'!$J43)/$C44)),"●",""),""),"")</f>
      </c>
      <c r="AH44" s="20">
        <f>IF(AND(ISNUMBER($C44),ISNUMBER('Plan'!$J43),ISNUMBER(AH$6)),IF($C44&gt;0,IF(INT((AH$6+6-'Plan'!$J43)/$C44)&gt;=MAX(1,-INT(-(AH$6-'Plan'!$J43)/$C44)),"●",""),""),"")</f>
      </c>
      <c r="AI44" s="20">
        <f>IF(AND(ISNUMBER($C44),ISNUMBER('Plan'!$J43),ISNUMBER(AI$6)),IF($C44&gt;0,IF(INT((AI$6+6-'Plan'!$J43)/$C44)&gt;=MAX(1,-INT(-(AI$6-'Plan'!$J43)/$C44)),"●",""),""),"")</f>
      </c>
      <c r="AJ44" s="20">
        <f>IF(AND(ISNUMBER($C44),ISNUMBER('Plan'!$J43),ISNUMBER(AJ$6)),IF($C44&gt;0,IF(INT((AJ$6+6-'Plan'!$J43)/$C44)&gt;=MAX(1,-INT(-(AJ$6-'Plan'!$J43)/$C44)),"●",""),""),"")</f>
      </c>
      <c r="AK44" s="20">
        <f>IF(AND(ISNUMBER($C44),ISNUMBER('Plan'!$J43),ISNUMBER(AK$6)),IF($C44&gt;0,IF(INT((AK$6+6-'Plan'!$J43)/$C44)&gt;=MAX(1,-INT(-(AK$6-'Plan'!$J43)/$C44)),"●",""),""),"")</f>
      </c>
      <c r="AL44" s="20">
        <f>IF(AND(ISNUMBER($C44),ISNUMBER('Plan'!$J43),ISNUMBER(AL$6)),IF($C44&gt;0,IF(INT((AL$6+6-'Plan'!$J43)/$C44)&gt;=MAX(1,-INT(-(AL$6-'Plan'!$J43)/$C44)),"●",""),""),"")</f>
      </c>
      <c r="AM44" s="20">
        <f>IF(AND(ISNUMBER($C44),ISNUMBER('Plan'!$J43),ISNUMBER(AM$6)),IF($C44&gt;0,IF(INT((AM$6+6-'Plan'!$J43)/$C44)&gt;=MAX(1,-INT(-(AM$6-'Plan'!$J43)/$C44)),"●",""),""),"")</f>
      </c>
      <c r="AN44" s="20">
        <f>IF(AND(ISNUMBER($C44),ISNUMBER('Plan'!$J43),ISNUMBER(AN$6)),IF($C44&gt;0,IF(INT((AN$6+6-'Plan'!$J43)/$C44)&gt;=MAX(1,-INT(-(AN$6-'Plan'!$J43)/$C44)),"●",""),""),"")</f>
      </c>
      <c r="AO44" s="20">
        <f>IF(AND(ISNUMBER($C44),ISNUMBER('Plan'!$J43),ISNUMBER(AO$6)),IF($C44&gt;0,IF(INT((AO$6+6-'Plan'!$J43)/$C44)&gt;=MAX(1,-INT(-(AO$6-'Plan'!$J43)/$C44)),"●",""),""),"")</f>
      </c>
      <c r="AP44" s="20">
        <f>IF(AND(ISNUMBER($C44),ISNUMBER('Plan'!$J43),ISNUMBER(AP$6)),IF($C44&gt;0,IF(INT((AP$6+6-'Plan'!$J43)/$C44)&gt;=MAX(1,-INT(-(AP$6-'Plan'!$J43)/$C44)),"●",""),""),"")</f>
      </c>
      <c r="AQ44" s="20">
        <f>IF(AND(ISNUMBER($C44),ISNUMBER('Plan'!$J43),ISNUMBER(AQ$6)),IF($C44&gt;0,IF(INT((AQ$6+6-'Plan'!$J43)/$C44)&gt;=MAX(1,-INT(-(AQ$6-'Plan'!$J43)/$C44)),"●",""),""),"")</f>
      </c>
      <c r="AR44" s="20">
        <f>IF(AND(ISNUMBER($C44),ISNUMBER('Plan'!$J43),ISNUMBER(AR$6)),IF($C44&gt;0,IF(INT((AR$6+6-'Plan'!$J43)/$C44)&gt;=MAX(1,-INT(-(AR$6-'Plan'!$J43)/$C44)),"●",""),""),"")</f>
      </c>
      <c r="AS44" s="20">
        <f>IF(AND(ISNUMBER($C44),ISNUMBER('Plan'!$J43),ISNUMBER(AS$6)),IF($C44&gt;0,IF(INT((AS$6+6-'Plan'!$J43)/$C44)&gt;=MAX(1,-INT(-(AS$6-'Plan'!$J43)/$C44)),"●",""),""),"")</f>
      </c>
      <c r="AT44" s="20">
        <f>IF(AND(ISNUMBER($C44),ISNUMBER('Plan'!$J43),ISNUMBER(AT$6)),IF($C44&gt;0,IF(INT((AT$6+6-'Plan'!$J43)/$C44)&gt;=MAX(1,-INT(-(AT$6-'Plan'!$J43)/$C44)),"●",""),""),"")</f>
      </c>
      <c r="AU44" s="20">
        <f>IF(AND(ISNUMBER($C44),ISNUMBER('Plan'!$J43),ISNUMBER(AU$6)),IF($C44&gt;0,IF(INT((AU$6+6-'Plan'!$J43)/$C44)&gt;=MAX(1,-INT(-(AU$6-'Plan'!$J43)/$C44)),"●",""),""),"")</f>
      </c>
      <c r="AV44" s="20">
        <f>IF(AND(ISNUMBER($C44),ISNUMBER('Plan'!$J43),ISNUMBER(AV$6)),IF($C44&gt;0,IF(INT((AV$6+6-'Plan'!$J43)/$C44)&gt;=MAX(1,-INT(-(AV$6-'Plan'!$J43)/$C44)),"●",""),""),"")</f>
      </c>
      <c r="AW44" s="20">
        <f>IF(AND(ISNUMBER($C44),ISNUMBER('Plan'!$J43),ISNUMBER(AW$6)),IF($C44&gt;0,IF(INT((AW$6+6-'Plan'!$J43)/$C44)&gt;=MAX(1,-INT(-(AW$6-'Plan'!$J43)/$C44)),"●",""),""),"")</f>
      </c>
      <c r="AX44" s="20">
        <f>IF(AND(ISNUMBER($C44),ISNUMBER('Plan'!$J43),ISNUMBER(AX$6)),IF($C44&gt;0,IF(INT((AX$6+6-'Plan'!$J43)/$C44)&gt;=MAX(1,-INT(-(AX$6-'Plan'!$J43)/$C44)),"●",""),""),"")</f>
      </c>
      <c r="AY44" s="20">
        <f>IF(AND(ISNUMBER($C44),ISNUMBER('Plan'!$J43),ISNUMBER(AY$6)),IF($C44&gt;0,IF(INT((AY$6+6-'Plan'!$J43)/$C44)&gt;=MAX(1,-INT(-(AY$6-'Plan'!$J43)/$C44)),"●",""),""),"")</f>
      </c>
      <c r="AZ44" s="20">
        <f>IF(AND(ISNUMBER($C44),ISNUMBER('Plan'!$J43),ISNUMBER(AZ$6)),IF($C44&gt;0,IF(INT((AZ$6+6-'Plan'!$J43)/$C44)&gt;=MAX(1,-INT(-(AZ$6-'Plan'!$J43)/$C44)),"●",""),""),"")</f>
      </c>
      <c r="BA44" s="20">
        <f>IF(AND(ISNUMBER($C44),ISNUMBER('Plan'!$J43),ISNUMBER(BA$6)),IF($C44&gt;0,IF(INT((BA$6+6-'Plan'!$J43)/$C44)&gt;=MAX(1,-INT(-(BA$6-'Plan'!$J43)/$C44)),"●",""),""),"")</f>
      </c>
      <c r="BB44" s="20">
        <f>IF(AND(ISNUMBER($C44),ISNUMBER('Plan'!$J43),ISNUMBER(BB$6)),IF($C44&gt;0,IF(INT((BB$6+6-'Plan'!$J43)/$C44)&gt;=MAX(1,-INT(-(BB$6-'Plan'!$J43)/$C44)),"●",""),""),"")</f>
      </c>
      <c r="BC44" s="20">
        <f>IF(AND(ISNUMBER($C44),ISNUMBER('Plan'!$J43),ISNUMBER(BC$6)),IF($C44&gt;0,IF(INT((BC$6+6-'Plan'!$J43)/$C44)&gt;=MAX(1,-INT(-(BC$6-'Plan'!$J43)/$C44)),"●",""),""),"")</f>
      </c>
      <c r="BD44" s="20">
        <f>IF(AND(ISNUMBER($C44),ISNUMBER('Plan'!$J43),ISNUMBER(BD$6)),IF($C44&gt;0,IF(INT((BD$6+6-'Plan'!$J43)/$C44)&gt;=MAX(1,-INT(-(BD$6-'Plan'!$J43)/$C44)),"●",""),""),"")</f>
      </c>
    </row>
    <row r="45" spans="1:56" x14ac:dyDescent="0.25">
      <c r="A45" s="11">
        <f>IF('Plan'!B44="",IF('Plan'!A44="","",'Plan'!A44),'Plan'!B44)</f>
      </c>
      <c r="B45" s="11">
        <f>IF('Plan'!D44="","",'Plan'!D44)</f>
      </c>
      <c r="C45" s="18">
        <f>IF(ISNUMBER('Plan'!F44),IF('Plan'!G44="meses",'Plan'!F44*365.25/12,IF('Plan'!G44="semanas",'Plan'!F44*7,IF('Plan'!G44="días",'Plan'!F44,""))),"")</f>
      </c>
      <c r="D45" s="19">
        <f>IF(ISNUMBER('Plan'!H44),'Plan'!H44,"")</f>
      </c>
      <c r="E45" s="20">
        <f>IF(AND(ISNUMBER($C45),ISNUMBER('Plan'!$J44),ISNUMBER(E$6)),IF($C45&gt;0,IF(INT((E$6+6-'Plan'!$J44)/$C45)&gt;=MAX(1,-INT(-(E$6-'Plan'!$J44)/$C45)),"●",""),""),"")</f>
      </c>
      <c r="F45" s="20">
        <f>IF(AND(ISNUMBER($C45),ISNUMBER('Plan'!$J44),ISNUMBER(F$6)),IF($C45&gt;0,IF(INT((F$6+6-'Plan'!$J44)/$C45)&gt;=MAX(1,-INT(-(F$6-'Plan'!$J44)/$C45)),"●",""),""),"")</f>
      </c>
      <c r="G45" s="20">
        <f>IF(AND(ISNUMBER($C45),ISNUMBER('Plan'!$J44),ISNUMBER(G$6)),IF($C45&gt;0,IF(INT((G$6+6-'Plan'!$J44)/$C45)&gt;=MAX(1,-INT(-(G$6-'Plan'!$J44)/$C45)),"●",""),""),"")</f>
      </c>
      <c r="H45" s="20">
        <f>IF(AND(ISNUMBER($C45),ISNUMBER('Plan'!$J44),ISNUMBER(H$6)),IF($C45&gt;0,IF(INT((H$6+6-'Plan'!$J44)/$C45)&gt;=MAX(1,-INT(-(H$6-'Plan'!$J44)/$C45)),"●",""),""),"")</f>
      </c>
      <c r="I45" s="20">
        <f>IF(AND(ISNUMBER($C45),ISNUMBER('Plan'!$J44),ISNUMBER(I$6)),IF($C45&gt;0,IF(INT((I$6+6-'Plan'!$J44)/$C45)&gt;=MAX(1,-INT(-(I$6-'Plan'!$J44)/$C45)),"●",""),""),"")</f>
      </c>
      <c r="J45" s="20">
        <f>IF(AND(ISNUMBER($C45),ISNUMBER('Plan'!$J44),ISNUMBER(J$6)),IF($C45&gt;0,IF(INT((J$6+6-'Plan'!$J44)/$C45)&gt;=MAX(1,-INT(-(J$6-'Plan'!$J44)/$C45)),"●",""),""),"")</f>
      </c>
      <c r="K45" s="20">
        <f>IF(AND(ISNUMBER($C45),ISNUMBER('Plan'!$J44),ISNUMBER(K$6)),IF($C45&gt;0,IF(INT((K$6+6-'Plan'!$J44)/$C45)&gt;=MAX(1,-INT(-(K$6-'Plan'!$J44)/$C45)),"●",""),""),"")</f>
      </c>
      <c r="L45" s="20">
        <f>IF(AND(ISNUMBER($C45),ISNUMBER('Plan'!$J44),ISNUMBER(L$6)),IF($C45&gt;0,IF(INT((L$6+6-'Plan'!$J44)/$C45)&gt;=MAX(1,-INT(-(L$6-'Plan'!$J44)/$C45)),"●",""),""),"")</f>
      </c>
      <c r="M45" s="20">
        <f>IF(AND(ISNUMBER($C45),ISNUMBER('Plan'!$J44),ISNUMBER(M$6)),IF($C45&gt;0,IF(INT((M$6+6-'Plan'!$J44)/$C45)&gt;=MAX(1,-INT(-(M$6-'Plan'!$J44)/$C45)),"●",""),""),"")</f>
      </c>
      <c r="N45" s="20">
        <f>IF(AND(ISNUMBER($C45),ISNUMBER('Plan'!$J44),ISNUMBER(N$6)),IF($C45&gt;0,IF(INT((N$6+6-'Plan'!$J44)/$C45)&gt;=MAX(1,-INT(-(N$6-'Plan'!$J44)/$C45)),"●",""),""),"")</f>
      </c>
      <c r="O45" s="20">
        <f>IF(AND(ISNUMBER($C45),ISNUMBER('Plan'!$J44),ISNUMBER(O$6)),IF($C45&gt;0,IF(INT((O$6+6-'Plan'!$J44)/$C45)&gt;=MAX(1,-INT(-(O$6-'Plan'!$J44)/$C45)),"●",""),""),"")</f>
      </c>
      <c r="P45" s="20">
        <f>IF(AND(ISNUMBER($C45),ISNUMBER('Plan'!$J44),ISNUMBER(P$6)),IF($C45&gt;0,IF(INT((P$6+6-'Plan'!$J44)/$C45)&gt;=MAX(1,-INT(-(P$6-'Plan'!$J44)/$C45)),"●",""),""),"")</f>
      </c>
      <c r="Q45" s="20">
        <f>IF(AND(ISNUMBER($C45),ISNUMBER('Plan'!$J44),ISNUMBER(Q$6)),IF($C45&gt;0,IF(INT((Q$6+6-'Plan'!$J44)/$C45)&gt;=MAX(1,-INT(-(Q$6-'Plan'!$J44)/$C45)),"●",""),""),"")</f>
      </c>
      <c r="R45" s="20">
        <f>IF(AND(ISNUMBER($C45),ISNUMBER('Plan'!$J44),ISNUMBER(R$6)),IF($C45&gt;0,IF(INT((R$6+6-'Plan'!$J44)/$C45)&gt;=MAX(1,-INT(-(R$6-'Plan'!$J44)/$C45)),"●",""),""),"")</f>
      </c>
      <c r="S45" s="20">
        <f>IF(AND(ISNUMBER($C45),ISNUMBER('Plan'!$J44),ISNUMBER(S$6)),IF($C45&gt;0,IF(INT((S$6+6-'Plan'!$J44)/$C45)&gt;=MAX(1,-INT(-(S$6-'Plan'!$J44)/$C45)),"●",""),""),"")</f>
      </c>
      <c r="T45" s="20">
        <f>IF(AND(ISNUMBER($C45),ISNUMBER('Plan'!$J44),ISNUMBER(T$6)),IF($C45&gt;0,IF(INT((T$6+6-'Plan'!$J44)/$C45)&gt;=MAX(1,-INT(-(T$6-'Plan'!$J44)/$C45)),"●",""),""),"")</f>
      </c>
      <c r="U45" s="20">
        <f>IF(AND(ISNUMBER($C45),ISNUMBER('Plan'!$J44),ISNUMBER(U$6)),IF($C45&gt;0,IF(INT((U$6+6-'Plan'!$J44)/$C45)&gt;=MAX(1,-INT(-(U$6-'Plan'!$J44)/$C45)),"●",""),""),"")</f>
      </c>
      <c r="V45" s="20">
        <f>IF(AND(ISNUMBER($C45),ISNUMBER('Plan'!$J44),ISNUMBER(V$6)),IF($C45&gt;0,IF(INT((V$6+6-'Plan'!$J44)/$C45)&gt;=MAX(1,-INT(-(V$6-'Plan'!$J44)/$C45)),"●",""),""),"")</f>
      </c>
      <c r="W45" s="20">
        <f>IF(AND(ISNUMBER($C45),ISNUMBER('Plan'!$J44),ISNUMBER(W$6)),IF($C45&gt;0,IF(INT((W$6+6-'Plan'!$J44)/$C45)&gt;=MAX(1,-INT(-(W$6-'Plan'!$J44)/$C45)),"●",""),""),"")</f>
      </c>
      <c r="X45" s="20">
        <f>IF(AND(ISNUMBER($C45),ISNUMBER('Plan'!$J44),ISNUMBER(X$6)),IF($C45&gt;0,IF(INT((X$6+6-'Plan'!$J44)/$C45)&gt;=MAX(1,-INT(-(X$6-'Plan'!$J44)/$C45)),"●",""),""),"")</f>
      </c>
      <c r="Y45" s="20">
        <f>IF(AND(ISNUMBER($C45),ISNUMBER('Plan'!$J44),ISNUMBER(Y$6)),IF($C45&gt;0,IF(INT((Y$6+6-'Plan'!$J44)/$C45)&gt;=MAX(1,-INT(-(Y$6-'Plan'!$J44)/$C45)),"●",""),""),"")</f>
      </c>
      <c r="Z45" s="20">
        <f>IF(AND(ISNUMBER($C45),ISNUMBER('Plan'!$J44),ISNUMBER(Z$6)),IF($C45&gt;0,IF(INT((Z$6+6-'Plan'!$J44)/$C45)&gt;=MAX(1,-INT(-(Z$6-'Plan'!$J44)/$C45)),"●",""),""),"")</f>
      </c>
      <c r="AA45" s="20">
        <f>IF(AND(ISNUMBER($C45),ISNUMBER('Plan'!$J44),ISNUMBER(AA$6)),IF($C45&gt;0,IF(INT((AA$6+6-'Plan'!$J44)/$C45)&gt;=MAX(1,-INT(-(AA$6-'Plan'!$J44)/$C45)),"●",""),""),"")</f>
      </c>
      <c r="AB45" s="20">
        <f>IF(AND(ISNUMBER($C45),ISNUMBER('Plan'!$J44),ISNUMBER(AB$6)),IF($C45&gt;0,IF(INT((AB$6+6-'Plan'!$J44)/$C45)&gt;=MAX(1,-INT(-(AB$6-'Plan'!$J44)/$C45)),"●",""),""),"")</f>
      </c>
      <c r="AC45" s="20">
        <f>IF(AND(ISNUMBER($C45),ISNUMBER('Plan'!$J44),ISNUMBER(AC$6)),IF($C45&gt;0,IF(INT((AC$6+6-'Plan'!$J44)/$C45)&gt;=MAX(1,-INT(-(AC$6-'Plan'!$J44)/$C45)),"●",""),""),"")</f>
      </c>
      <c r="AD45" s="20">
        <f>IF(AND(ISNUMBER($C45),ISNUMBER('Plan'!$J44),ISNUMBER(AD$6)),IF($C45&gt;0,IF(INT((AD$6+6-'Plan'!$J44)/$C45)&gt;=MAX(1,-INT(-(AD$6-'Plan'!$J44)/$C45)),"●",""),""),"")</f>
      </c>
      <c r="AE45" s="20">
        <f>IF(AND(ISNUMBER($C45),ISNUMBER('Plan'!$J44),ISNUMBER(AE$6)),IF($C45&gt;0,IF(INT((AE$6+6-'Plan'!$J44)/$C45)&gt;=MAX(1,-INT(-(AE$6-'Plan'!$J44)/$C45)),"●",""),""),"")</f>
      </c>
      <c r="AF45" s="20">
        <f>IF(AND(ISNUMBER($C45),ISNUMBER('Plan'!$J44),ISNUMBER(AF$6)),IF($C45&gt;0,IF(INT((AF$6+6-'Plan'!$J44)/$C45)&gt;=MAX(1,-INT(-(AF$6-'Plan'!$J44)/$C45)),"●",""),""),"")</f>
      </c>
      <c r="AG45" s="20">
        <f>IF(AND(ISNUMBER($C45),ISNUMBER('Plan'!$J44),ISNUMBER(AG$6)),IF($C45&gt;0,IF(INT((AG$6+6-'Plan'!$J44)/$C45)&gt;=MAX(1,-INT(-(AG$6-'Plan'!$J44)/$C45)),"●",""),""),"")</f>
      </c>
      <c r="AH45" s="20">
        <f>IF(AND(ISNUMBER($C45),ISNUMBER('Plan'!$J44),ISNUMBER(AH$6)),IF($C45&gt;0,IF(INT((AH$6+6-'Plan'!$J44)/$C45)&gt;=MAX(1,-INT(-(AH$6-'Plan'!$J44)/$C45)),"●",""),""),"")</f>
      </c>
      <c r="AI45" s="20">
        <f>IF(AND(ISNUMBER($C45),ISNUMBER('Plan'!$J44),ISNUMBER(AI$6)),IF($C45&gt;0,IF(INT((AI$6+6-'Plan'!$J44)/$C45)&gt;=MAX(1,-INT(-(AI$6-'Plan'!$J44)/$C45)),"●",""),""),"")</f>
      </c>
      <c r="AJ45" s="20">
        <f>IF(AND(ISNUMBER($C45),ISNUMBER('Plan'!$J44),ISNUMBER(AJ$6)),IF($C45&gt;0,IF(INT((AJ$6+6-'Plan'!$J44)/$C45)&gt;=MAX(1,-INT(-(AJ$6-'Plan'!$J44)/$C45)),"●",""),""),"")</f>
      </c>
      <c r="AK45" s="20">
        <f>IF(AND(ISNUMBER($C45),ISNUMBER('Plan'!$J44),ISNUMBER(AK$6)),IF($C45&gt;0,IF(INT((AK$6+6-'Plan'!$J44)/$C45)&gt;=MAX(1,-INT(-(AK$6-'Plan'!$J44)/$C45)),"●",""),""),"")</f>
      </c>
      <c r="AL45" s="20">
        <f>IF(AND(ISNUMBER($C45),ISNUMBER('Plan'!$J44),ISNUMBER(AL$6)),IF($C45&gt;0,IF(INT((AL$6+6-'Plan'!$J44)/$C45)&gt;=MAX(1,-INT(-(AL$6-'Plan'!$J44)/$C45)),"●",""),""),"")</f>
      </c>
      <c r="AM45" s="20">
        <f>IF(AND(ISNUMBER($C45),ISNUMBER('Plan'!$J44),ISNUMBER(AM$6)),IF($C45&gt;0,IF(INT((AM$6+6-'Plan'!$J44)/$C45)&gt;=MAX(1,-INT(-(AM$6-'Plan'!$J44)/$C45)),"●",""),""),"")</f>
      </c>
      <c r="AN45" s="20">
        <f>IF(AND(ISNUMBER($C45),ISNUMBER('Plan'!$J44),ISNUMBER(AN$6)),IF($C45&gt;0,IF(INT((AN$6+6-'Plan'!$J44)/$C45)&gt;=MAX(1,-INT(-(AN$6-'Plan'!$J44)/$C45)),"●",""),""),"")</f>
      </c>
      <c r="AO45" s="20">
        <f>IF(AND(ISNUMBER($C45),ISNUMBER('Plan'!$J44),ISNUMBER(AO$6)),IF($C45&gt;0,IF(INT((AO$6+6-'Plan'!$J44)/$C45)&gt;=MAX(1,-INT(-(AO$6-'Plan'!$J44)/$C45)),"●",""),""),"")</f>
      </c>
      <c r="AP45" s="20">
        <f>IF(AND(ISNUMBER($C45),ISNUMBER('Plan'!$J44),ISNUMBER(AP$6)),IF($C45&gt;0,IF(INT((AP$6+6-'Plan'!$J44)/$C45)&gt;=MAX(1,-INT(-(AP$6-'Plan'!$J44)/$C45)),"●",""),""),"")</f>
      </c>
      <c r="AQ45" s="20">
        <f>IF(AND(ISNUMBER($C45),ISNUMBER('Plan'!$J44),ISNUMBER(AQ$6)),IF($C45&gt;0,IF(INT((AQ$6+6-'Plan'!$J44)/$C45)&gt;=MAX(1,-INT(-(AQ$6-'Plan'!$J44)/$C45)),"●",""),""),"")</f>
      </c>
      <c r="AR45" s="20">
        <f>IF(AND(ISNUMBER($C45),ISNUMBER('Plan'!$J44),ISNUMBER(AR$6)),IF($C45&gt;0,IF(INT((AR$6+6-'Plan'!$J44)/$C45)&gt;=MAX(1,-INT(-(AR$6-'Plan'!$J44)/$C45)),"●",""),""),"")</f>
      </c>
      <c r="AS45" s="20">
        <f>IF(AND(ISNUMBER($C45),ISNUMBER('Plan'!$J44),ISNUMBER(AS$6)),IF($C45&gt;0,IF(INT((AS$6+6-'Plan'!$J44)/$C45)&gt;=MAX(1,-INT(-(AS$6-'Plan'!$J44)/$C45)),"●",""),""),"")</f>
      </c>
      <c r="AT45" s="20">
        <f>IF(AND(ISNUMBER($C45),ISNUMBER('Plan'!$J44),ISNUMBER(AT$6)),IF($C45&gt;0,IF(INT((AT$6+6-'Plan'!$J44)/$C45)&gt;=MAX(1,-INT(-(AT$6-'Plan'!$J44)/$C45)),"●",""),""),"")</f>
      </c>
      <c r="AU45" s="20">
        <f>IF(AND(ISNUMBER($C45),ISNUMBER('Plan'!$J44),ISNUMBER(AU$6)),IF($C45&gt;0,IF(INT((AU$6+6-'Plan'!$J44)/$C45)&gt;=MAX(1,-INT(-(AU$6-'Plan'!$J44)/$C45)),"●",""),""),"")</f>
      </c>
      <c r="AV45" s="20">
        <f>IF(AND(ISNUMBER($C45),ISNUMBER('Plan'!$J44),ISNUMBER(AV$6)),IF($C45&gt;0,IF(INT((AV$6+6-'Plan'!$J44)/$C45)&gt;=MAX(1,-INT(-(AV$6-'Plan'!$J44)/$C45)),"●",""),""),"")</f>
      </c>
      <c r="AW45" s="20">
        <f>IF(AND(ISNUMBER($C45),ISNUMBER('Plan'!$J44),ISNUMBER(AW$6)),IF($C45&gt;0,IF(INT((AW$6+6-'Plan'!$J44)/$C45)&gt;=MAX(1,-INT(-(AW$6-'Plan'!$J44)/$C45)),"●",""),""),"")</f>
      </c>
      <c r="AX45" s="20">
        <f>IF(AND(ISNUMBER($C45),ISNUMBER('Plan'!$J44),ISNUMBER(AX$6)),IF($C45&gt;0,IF(INT((AX$6+6-'Plan'!$J44)/$C45)&gt;=MAX(1,-INT(-(AX$6-'Plan'!$J44)/$C45)),"●",""),""),"")</f>
      </c>
      <c r="AY45" s="20">
        <f>IF(AND(ISNUMBER($C45),ISNUMBER('Plan'!$J44),ISNUMBER(AY$6)),IF($C45&gt;0,IF(INT((AY$6+6-'Plan'!$J44)/$C45)&gt;=MAX(1,-INT(-(AY$6-'Plan'!$J44)/$C45)),"●",""),""),"")</f>
      </c>
      <c r="AZ45" s="20">
        <f>IF(AND(ISNUMBER($C45),ISNUMBER('Plan'!$J44),ISNUMBER(AZ$6)),IF($C45&gt;0,IF(INT((AZ$6+6-'Plan'!$J44)/$C45)&gt;=MAX(1,-INT(-(AZ$6-'Plan'!$J44)/$C45)),"●",""),""),"")</f>
      </c>
      <c r="BA45" s="20">
        <f>IF(AND(ISNUMBER($C45),ISNUMBER('Plan'!$J44),ISNUMBER(BA$6)),IF($C45&gt;0,IF(INT((BA$6+6-'Plan'!$J44)/$C45)&gt;=MAX(1,-INT(-(BA$6-'Plan'!$J44)/$C45)),"●",""),""),"")</f>
      </c>
      <c r="BB45" s="20">
        <f>IF(AND(ISNUMBER($C45),ISNUMBER('Plan'!$J44),ISNUMBER(BB$6)),IF($C45&gt;0,IF(INT((BB$6+6-'Plan'!$J44)/$C45)&gt;=MAX(1,-INT(-(BB$6-'Plan'!$J44)/$C45)),"●",""),""),"")</f>
      </c>
      <c r="BC45" s="20">
        <f>IF(AND(ISNUMBER($C45),ISNUMBER('Plan'!$J44),ISNUMBER(BC$6)),IF($C45&gt;0,IF(INT((BC$6+6-'Plan'!$J44)/$C45)&gt;=MAX(1,-INT(-(BC$6-'Plan'!$J44)/$C45)),"●",""),""),"")</f>
      </c>
      <c r="BD45" s="20">
        <f>IF(AND(ISNUMBER($C45),ISNUMBER('Plan'!$J44),ISNUMBER(BD$6)),IF($C45&gt;0,IF(INT((BD$6+6-'Plan'!$J44)/$C45)&gt;=MAX(1,-INT(-(BD$6-'Plan'!$J44)/$C45)),"●",""),""),"")</f>
      </c>
    </row>
    <row r="46" spans="1:56" x14ac:dyDescent="0.25">
      <c r="A46" s="11">
        <f>IF('Plan'!B45="",IF('Plan'!A45="","",'Plan'!A45),'Plan'!B45)</f>
      </c>
      <c r="B46" s="11">
        <f>IF('Plan'!D45="","",'Plan'!D45)</f>
      </c>
      <c r="C46" s="18">
        <f>IF(ISNUMBER('Plan'!F45),IF('Plan'!G45="meses",'Plan'!F45*365.25/12,IF('Plan'!G45="semanas",'Plan'!F45*7,IF('Plan'!G45="días",'Plan'!F45,""))),"")</f>
      </c>
      <c r="D46" s="19">
        <f>IF(ISNUMBER('Plan'!H45),'Plan'!H45,"")</f>
      </c>
      <c r="E46" s="20">
        <f>IF(AND(ISNUMBER($C46),ISNUMBER('Plan'!$J45),ISNUMBER(E$6)),IF($C46&gt;0,IF(INT((E$6+6-'Plan'!$J45)/$C46)&gt;=MAX(1,-INT(-(E$6-'Plan'!$J45)/$C46)),"●",""),""),"")</f>
      </c>
      <c r="F46" s="20">
        <f>IF(AND(ISNUMBER($C46),ISNUMBER('Plan'!$J45),ISNUMBER(F$6)),IF($C46&gt;0,IF(INT((F$6+6-'Plan'!$J45)/$C46)&gt;=MAX(1,-INT(-(F$6-'Plan'!$J45)/$C46)),"●",""),""),"")</f>
      </c>
      <c r="G46" s="20">
        <f>IF(AND(ISNUMBER($C46),ISNUMBER('Plan'!$J45),ISNUMBER(G$6)),IF($C46&gt;0,IF(INT((G$6+6-'Plan'!$J45)/$C46)&gt;=MAX(1,-INT(-(G$6-'Plan'!$J45)/$C46)),"●",""),""),"")</f>
      </c>
      <c r="H46" s="20">
        <f>IF(AND(ISNUMBER($C46),ISNUMBER('Plan'!$J45),ISNUMBER(H$6)),IF($C46&gt;0,IF(INT((H$6+6-'Plan'!$J45)/$C46)&gt;=MAX(1,-INT(-(H$6-'Plan'!$J45)/$C46)),"●",""),""),"")</f>
      </c>
      <c r="I46" s="20">
        <f>IF(AND(ISNUMBER($C46),ISNUMBER('Plan'!$J45),ISNUMBER(I$6)),IF($C46&gt;0,IF(INT((I$6+6-'Plan'!$J45)/$C46)&gt;=MAX(1,-INT(-(I$6-'Plan'!$J45)/$C46)),"●",""),""),"")</f>
      </c>
      <c r="J46" s="20">
        <f>IF(AND(ISNUMBER($C46),ISNUMBER('Plan'!$J45),ISNUMBER(J$6)),IF($C46&gt;0,IF(INT((J$6+6-'Plan'!$J45)/$C46)&gt;=MAX(1,-INT(-(J$6-'Plan'!$J45)/$C46)),"●",""),""),"")</f>
      </c>
      <c r="K46" s="20">
        <f>IF(AND(ISNUMBER($C46),ISNUMBER('Plan'!$J45),ISNUMBER(K$6)),IF($C46&gt;0,IF(INT((K$6+6-'Plan'!$J45)/$C46)&gt;=MAX(1,-INT(-(K$6-'Plan'!$J45)/$C46)),"●",""),""),"")</f>
      </c>
      <c r="L46" s="20">
        <f>IF(AND(ISNUMBER($C46),ISNUMBER('Plan'!$J45),ISNUMBER(L$6)),IF($C46&gt;0,IF(INT((L$6+6-'Plan'!$J45)/$C46)&gt;=MAX(1,-INT(-(L$6-'Plan'!$J45)/$C46)),"●",""),""),"")</f>
      </c>
      <c r="M46" s="20">
        <f>IF(AND(ISNUMBER($C46),ISNUMBER('Plan'!$J45),ISNUMBER(M$6)),IF($C46&gt;0,IF(INT((M$6+6-'Plan'!$J45)/$C46)&gt;=MAX(1,-INT(-(M$6-'Plan'!$J45)/$C46)),"●",""),""),"")</f>
      </c>
      <c r="N46" s="20">
        <f>IF(AND(ISNUMBER($C46),ISNUMBER('Plan'!$J45),ISNUMBER(N$6)),IF($C46&gt;0,IF(INT((N$6+6-'Plan'!$J45)/$C46)&gt;=MAX(1,-INT(-(N$6-'Plan'!$J45)/$C46)),"●",""),""),"")</f>
      </c>
      <c r="O46" s="20">
        <f>IF(AND(ISNUMBER($C46),ISNUMBER('Plan'!$J45),ISNUMBER(O$6)),IF($C46&gt;0,IF(INT((O$6+6-'Plan'!$J45)/$C46)&gt;=MAX(1,-INT(-(O$6-'Plan'!$J45)/$C46)),"●",""),""),"")</f>
      </c>
      <c r="P46" s="20">
        <f>IF(AND(ISNUMBER($C46),ISNUMBER('Plan'!$J45),ISNUMBER(P$6)),IF($C46&gt;0,IF(INT((P$6+6-'Plan'!$J45)/$C46)&gt;=MAX(1,-INT(-(P$6-'Plan'!$J45)/$C46)),"●",""),""),"")</f>
      </c>
      <c r="Q46" s="20">
        <f>IF(AND(ISNUMBER($C46),ISNUMBER('Plan'!$J45),ISNUMBER(Q$6)),IF($C46&gt;0,IF(INT((Q$6+6-'Plan'!$J45)/$C46)&gt;=MAX(1,-INT(-(Q$6-'Plan'!$J45)/$C46)),"●",""),""),"")</f>
      </c>
      <c r="R46" s="20">
        <f>IF(AND(ISNUMBER($C46),ISNUMBER('Plan'!$J45),ISNUMBER(R$6)),IF($C46&gt;0,IF(INT((R$6+6-'Plan'!$J45)/$C46)&gt;=MAX(1,-INT(-(R$6-'Plan'!$J45)/$C46)),"●",""),""),"")</f>
      </c>
      <c r="S46" s="20">
        <f>IF(AND(ISNUMBER($C46),ISNUMBER('Plan'!$J45),ISNUMBER(S$6)),IF($C46&gt;0,IF(INT((S$6+6-'Plan'!$J45)/$C46)&gt;=MAX(1,-INT(-(S$6-'Plan'!$J45)/$C46)),"●",""),""),"")</f>
      </c>
      <c r="T46" s="20">
        <f>IF(AND(ISNUMBER($C46),ISNUMBER('Plan'!$J45),ISNUMBER(T$6)),IF($C46&gt;0,IF(INT((T$6+6-'Plan'!$J45)/$C46)&gt;=MAX(1,-INT(-(T$6-'Plan'!$J45)/$C46)),"●",""),""),"")</f>
      </c>
      <c r="U46" s="20">
        <f>IF(AND(ISNUMBER($C46),ISNUMBER('Plan'!$J45),ISNUMBER(U$6)),IF($C46&gt;0,IF(INT((U$6+6-'Plan'!$J45)/$C46)&gt;=MAX(1,-INT(-(U$6-'Plan'!$J45)/$C46)),"●",""),""),"")</f>
      </c>
      <c r="V46" s="20">
        <f>IF(AND(ISNUMBER($C46),ISNUMBER('Plan'!$J45),ISNUMBER(V$6)),IF($C46&gt;0,IF(INT((V$6+6-'Plan'!$J45)/$C46)&gt;=MAX(1,-INT(-(V$6-'Plan'!$J45)/$C46)),"●",""),""),"")</f>
      </c>
      <c r="W46" s="20">
        <f>IF(AND(ISNUMBER($C46),ISNUMBER('Plan'!$J45),ISNUMBER(W$6)),IF($C46&gt;0,IF(INT((W$6+6-'Plan'!$J45)/$C46)&gt;=MAX(1,-INT(-(W$6-'Plan'!$J45)/$C46)),"●",""),""),"")</f>
      </c>
      <c r="X46" s="20">
        <f>IF(AND(ISNUMBER($C46),ISNUMBER('Plan'!$J45),ISNUMBER(X$6)),IF($C46&gt;0,IF(INT((X$6+6-'Plan'!$J45)/$C46)&gt;=MAX(1,-INT(-(X$6-'Plan'!$J45)/$C46)),"●",""),""),"")</f>
      </c>
      <c r="Y46" s="20">
        <f>IF(AND(ISNUMBER($C46),ISNUMBER('Plan'!$J45),ISNUMBER(Y$6)),IF($C46&gt;0,IF(INT((Y$6+6-'Plan'!$J45)/$C46)&gt;=MAX(1,-INT(-(Y$6-'Plan'!$J45)/$C46)),"●",""),""),"")</f>
      </c>
      <c r="Z46" s="20">
        <f>IF(AND(ISNUMBER($C46),ISNUMBER('Plan'!$J45),ISNUMBER(Z$6)),IF($C46&gt;0,IF(INT((Z$6+6-'Plan'!$J45)/$C46)&gt;=MAX(1,-INT(-(Z$6-'Plan'!$J45)/$C46)),"●",""),""),"")</f>
      </c>
      <c r="AA46" s="20">
        <f>IF(AND(ISNUMBER($C46),ISNUMBER('Plan'!$J45),ISNUMBER(AA$6)),IF($C46&gt;0,IF(INT((AA$6+6-'Plan'!$J45)/$C46)&gt;=MAX(1,-INT(-(AA$6-'Plan'!$J45)/$C46)),"●",""),""),"")</f>
      </c>
      <c r="AB46" s="20">
        <f>IF(AND(ISNUMBER($C46),ISNUMBER('Plan'!$J45),ISNUMBER(AB$6)),IF($C46&gt;0,IF(INT((AB$6+6-'Plan'!$J45)/$C46)&gt;=MAX(1,-INT(-(AB$6-'Plan'!$J45)/$C46)),"●",""),""),"")</f>
      </c>
      <c r="AC46" s="20">
        <f>IF(AND(ISNUMBER($C46),ISNUMBER('Plan'!$J45),ISNUMBER(AC$6)),IF($C46&gt;0,IF(INT((AC$6+6-'Plan'!$J45)/$C46)&gt;=MAX(1,-INT(-(AC$6-'Plan'!$J45)/$C46)),"●",""),""),"")</f>
      </c>
      <c r="AD46" s="20">
        <f>IF(AND(ISNUMBER($C46),ISNUMBER('Plan'!$J45),ISNUMBER(AD$6)),IF($C46&gt;0,IF(INT((AD$6+6-'Plan'!$J45)/$C46)&gt;=MAX(1,-INT(-(AD$6-'Plan'!$J45)/$C46)),"●",""),""),"")</f>
      </c>
      <c r="AE46" s="20">
        <f>IF(AND(ISNUMBER($C46),ISNUMBER('Plan'!$J45),ISNUMBER(AE$6)),IF($C46&gt;0,IF(INT((AE$6+6-'Plan'!$J45)/$C46)&gt;=MAX(1,-INT(-(AE$6-'Plan'!$J45)/$C46)),"●",""),""),"")</f>
      </c>
      <c r="AF46" s="20">
        <f>IF(AND(ISNUMBER($C46),ISNUMBER('Plan'!$J45),ISNUMBER(AF$6)),IF($C46&gt;0,IF(INT((AF$6+6-'Plan'!$J45)/$C46)&gt;=MAX(1,-INT(-(AF$6-'Plan'!$J45)/$C46)),"●",""),""),"")</f>
      </c>
      <c r="AG46" s="20">
        <f>IF(AND(ISNUMBER($C46),ISNUMBER('Plan'!$J45),ISNUMBER(AG$6)),IF($C46&gt;0,IF(INT((AG$6+6-'Plan'!$J45)/$C46)&gt;=MAX(1,-INT(-(AG$6-'Plan'!$J45)/$C46)),"●",""),""),"")</f>
      </c>
      <c r="AH46" s="20">
        <f>IF(AND(ISNUMBER($C46),ISNUMBER('Plan'!$J45),ISNUMBER(AH$6)),IF($C46&gt;0,IF(INT((AH$6+6-'Plan'!$J45)/$C46)&gt;=MAX(1,-INT(-(AH$6-'Plan'!$J45)/$C46)),"●",""),""),"")</f>
      </c>
      <c r="AI46" s="20">
        <f>IF(AND(ISNUMBER($C46),ISNUMBER('Plan'!$J45),ISNUMBER(AI$6)),IF($C46&gt;0,IF(INT((AI$6+6-'Plan'!$J45)/$C46)&gt;=MAX(1,-INT(-(AI$6-'Plan'!$J45)/$C46)),"●",""),""),"")</f>
      </c>
      <c r="AJ46" s="20">
        <f>IF(AND(ISNUMBER($C46),ISNUMBER('Plan'!$J45),ISNUMBER(AJ$6)),IF($C46&gt;0,IF(INT((AJ$6+6-'Plan'!$J45)/$C46)&gt;=MAX(1,-INT(-(AJ$6-'Plan'!$J45)/$C46)),"●",""),""),"")</f>
      </c>
      <c r="AK46" s="20">
        <f>IF(AND(ISNUMBER($C46),ISNUMBER('Plan'!$J45),ISNUMBER(AK$6)),IF($C46&gt;0,IF(INT((AK$6+6-'Plan'!$J45)/$C46)&gt;=MAX(1,-INT(-(AK$6-'Plan'!$J45)/$C46)),"●",""),""),"")</f>
      </c>
      <c r="AL46" s="20">
        <f>IF(AND(ISNUMBER($C46),ISNUMBER('Plan'!$J45),ISNUMBER(AL$6)),IF($C46&gt;0,IF(INT((AL$6+6-'Plan'!$J45)/$C46)&gt;=MAX(1,-INT(-(AL$6-'Plan'!$J45)/$C46)),"●",""),""),"")</f>
      </c>
      <c r="AM46" s="20">
        <f>IF(AND(ISNUMBER($C46),ISNUMBER('Plan'!$J45),ISNUMBER(AM$6)),IF($C46&gt;0,IF(INT((AM$6+6-'Plan'!$J45)/$C46)&gt;=MAX(1,-INT(-(AM$6-'Plan'!$J45)/$C46)),"●",""),""),"")</f>
      </c>
      <c r="AN46" s="20">
        <f>IF(AND(ISNUMBER($C46),ISNUMBER('Plan'!$J45),ISNUMBER(AN$6)),IF($C46&gt;0,IF(INT((AN$6+6-'Plan'!$J45)/$C46)&gt;=MAX(1,-INT(-(AN$6-'Plan'!$J45)/$C46)),"●",""),""),"")</f>
      </c>
      <c r="AO46" s="20">
        <f>IF(AND(ISNUMBER($C46),ISNUMBER('Plan'!$J45),ISNUMBER(AO$6)),IF($C46&gt;0,IF(INT((AO$6+6-'Plan'!$J45)/$C46)&gt;=MAX(1,-INT(-(AO$6-'Plan'!$J45)/$C46)),"●",""),""),"")</f>
      </c>
      <c r="AP46" s="20">
        <f>IF(AND(ISNUMBER($C46),ISNUMBER('Plan'!$J45),ISNUMBER(AP$6)),IF($C46&gt;0,IF(INT((AP$6+6-'Plan'!$J45)/$C46)&gt;=MAX(1,-INT(-(AP$6-'Plan'!$J45)/$C46)),"●",""),""),"")</f>
      </c>
      <c r="AQ46" s="20">
        <f>IF(AND(ISNUMBER($C46),ISNUMBER('Plan'!$J45),ISNUMBER(AQ$6)),IF($C46&gt;0,IF(INT((AQ$6+6-'Plan'!$J45)/$C46)&gt;=MAX(1,-INT(-(AQ$6-'Plan'!$J45)/$C46)),"●",""),""),"")</f>
      </c>
      <c r="AR46" s="20">
        <f>IF(AND(ISNUMBER($C46),ISNUMBER('Plan'!$J45),ISNUMBER(AR$6)),IF($C46&gt;0,IF(INT((AR$6+6-'Plan'!$J45)/$C46)&gt;=MAX(1,-INT(-(AR$6-'Plan'!$J45)/$C46)),"●",""),""),"")</f>
      </c>
      <c r="AS46" s="20">
        <f>IF(AND(ISNUMBER($C46),ISNUMBER('Plan'!$J45),ISNUMBER(AS$6)),IF($C46&gt;0,IF(INT((AS$6+6-'Plan'!$J45)/$C46)&gt;=MAX(1,-INT(-(AS$6-'Plan'!$J45)/$C46)),"●",""),""),"")</f>
      </c>
      <c r="AT46" s="20">
        <f>IF(AND(ISNUMBER($C46),ISNUMBER('Plan'!$J45),ISNUMBER(AT$6)),IF($C46&gt;0,IF(INT((AT$6+6-'Plan'!$J45)/$C46)&gt;=MAX(1,-INT(-(AT$6-'Plan'!$J45)/$C46)),"●",""),""),"")</f>
      </c>
      <c r="AU46" s="20">
        <f>IF(AND(ISNUMBER($C46),ISNUMBER('Plan'!$J45),ISNUMBER(AU$6)),IF($C46&gt;0,IF(INT((AU$6+6-'Plan'!$J45)/$C46)&gt;=MAX(1,-INT(-(AU$6-'Plan'!$J45)/$C46)),"●",""),""),"")</f>
      </c>
      <c r="AV46" s="20">
        <f>IF(AND(ISNUMBER($C46),ISNUMBER('Plan'!$J45),ISNUMBER(AV$6)),IF($C46&gt;0,IF(INT((AV$6+6-'Plan'!$J45)/$C46)&gt;=MAX(1,-INT(-(AV$6-'Plan'!$J45)/$C46)),"●",""),""),"")</f>
      </c>
      <c r="AW46" s="20">
        <f>IF(AND(ISNUMBER($C46),ISNUMBER('Plan'!$J45),ISNUMBER(AW$6)),IF($C46&gt;0,IF(INT((AW$6+6-'Plan'!$J45)/$C46)&gt;=MAX(1,-INT(-(AW$6-'Plan'!$J45)/$C46)),"●",""),""),"")</f>
      </c>
      <c r="AX46" s="20">
        <f>IF(AND(ISNUMBER($C46),ISNUMBER('Plan'!$J45),ISNUMBER(AX$6)),IF($C46&gt;0,IF(INT((AX$6+6-'Plan'!$J45)/$C46)&gt;=MAX(1,-INT(-(AX$6-'Plan'!$J45)/$C46)),"●",""),""),"")</f>
      </c>
      <c r="AY46" s="20">
        <f>IF(AND(ISNUMBER($C46),ISNUMBER('Plan'!$J45),ISNUMBER(AY$6)),IF($C46&gt;0,IF(INT((AY$6+6-'Plan'!$J45)/$C46)&gt;=MAX(1,-INT(-(AY$6-'Plan'!$J45)/$C46)),"●",""),""),"")</f>
      </c>
      <c r="AZ46" s="20">
        <f>IF(AND(ISNUMBER($C46),ISNUMBER('Plan'!$J45),ISNUMBER(AZ$6)),IF($C46&gt;0,IF(INT((AZ$6+6-'Plan'!$J45)/$C46)&gt;=MAX(1,-INT(-(AZ$6-'Plan'!$J45)/$C46)),"●",""),""),"")</f>
      </c>
      <c r="BA46" s="20">
        <f>IF(AND(ISNUMBER($C46),ISNUMBER('Plan'!$J45),ISNUMBER(BA$6)),IF($C46&gt;0,IF(INT((BA$6+6-'Plan'!$J45)/$C46)&gt;=MAX(1,-INT(-(BA$6-'Plan'!$J45)/$C46)),"●",""),""),"")</f>
      </c>
      <c r="BB46" s="20">
        <f>IF(AND(ISNUMBER($C46),ISNUMBER('Plan'!$J45),ISNUMBER(BB$6)),IF($C46&gt;0,IF(INT((BB$6+6-'Plan'!$J45)/$C46)&gt;=MAX(1,-INT(-(BB$6-'Plan'!$J45)/$C46)),"●",""),""),"")</f>
      </c>
      <c r="BC46" s="20">
        <f>IF(AND(ISNUMBER($C46),ISNUMBER('Plan'!$J45),ISNUMBER(BC$6)),IF($C46&gt;0,IF(INT((BC$6+6-'Plan'!$J45)/$C46)&gt;=MAX(1,-INT(-(BC$6-'Plan'!$J45)/$C46)),"●",""),""),"")</f>
      </c>
      <c r="BD46" s="20">
        <f>IF(AND(ISNUMBER($C46),ISNUMBER('Plan'!$J45),ISNUMBER(BD$6)),IF($C46&gt;0,IF(INT((BD$6+6-'Plan'!$J45)/$C46)&gt;=MAX(1,-INT(-(BD$6-'Plan'!$J45)/$C46)),"●",""),""),"")</f>
      </c>
    </row>
    <row r="47" spans="1:56" x14ac:dyDescent="0.25">
      <c r="A47" s="11">
        <f>IF('Plan'!B46="",IF('Plan'!A46="","",'Plan'!A46),'Plan'!B46)</f>
      </c>
      <c r="B47" s="11">
        <f>IF('Plan'!D46="","",'Plan'!D46)</f>
      </c>
      <c r="C47" s="18">
        <f>IF(ISNUMBER('Plan'!F46),IF('Plan'!G46="meses",'Plan'!F46*365.25/12,IF('Plan'!G46="semanas",'Plan'!F46*7,IF('Plan'!G46="días",'Plan'!F46,""))),"")</f>
      </c>
      <c r="D47" s="19">
        <f>IF(ISNUMBER('Plan'!H46),'Plan'!H46,"")</f>
      </c>
      <c r="E47" s="20">
        <f>IF(AND(ISNUMBER($C47),ISNUMBER('Plan'!$J46),ISNUMBER(E$6)),IF($C47&gt;0,IF(INT((E$6+6-'Plan'!$J46)/$C47)&gt;=MAX(1,-INT(-(E$6-'Plan'!$J46)/$C47)),"●",""),""),"")</f>
      </c>
      <c r="F47" s="20">
        <f>IF(AND(ISNUMBER($C47),ISNUMBER('Plan'!$J46),ISNUMBER(F$6)),IF($C47&gt;0,IF(INT((F$6+6-'Plan'!$J46)/$C47)&gt;=MAX(1,-INT(-(F$6-'Plan'!$J46)/$C47)),"●",""),""),"")</f>
      </c>
      <c r="G47" s="20">
        <f>IF(AND(ISNUMBER($C47),ISNUMBER('Plan'!$J46),ISNUMBER(G$6)),IF($C47&gt;0,IF(INT((G$6+6-'Plan'!$J46)/$C47)&gt;=MAX(1,-INT(-(G$6-'Plan'!$J46)/$C47)),"●",""),""),"")</f>
      </c>
      <c r="H47" s="20">
        <f>IF(AND(ISNUMBER($C47),ISNUMBER('Plan'!$J46),ISNUMBER(H$6)),IF($C47&gt;0,IF(INT((H$6+6-'Plan'!$J46)/$C47)&gt;=MAX(1,-INT(-(H$6-'Plan'!$J46)/$C47)),"●",""),""),"")</f>
      </c>
      <c r="I47" s="20">
        <f>IF(AND(ISNUMBER($C47),ISNUMBER('Plan'!$J46),ISNUMBER(I$6)),IF($C47&gt;0,IF(INT((I$6+6-'Plan'!$J46)/$C47)&gt;=MAX(1,-INT(-(I$6-'Plan'!$J46)/$C47)),"●",""),""),"")</f>
      </c>
      <c r="J47" s="20">
        <f>IF(AND(ISNUMBER($C47),ISNUMBER('Plan'!$J46),ISNUMBER(J$6)),IF($C47&gt;0,IF(INT((J$6+6-'Plan'!$J46)/$C47)&gt;=MAX(1,-INT(-(J$6-'Plan'!$J46)/$C47)),"●",""),""),"")</f>
      </c>
      <c r="K47" s="20">
        <f>IF(AND(ISNUMBER($C47),ISNUMBER('Plan'!$J46),ISNUMBER(K$6)),IF($C47&gt;0,IF(INT((K$6+6-'Plan'!$J46)/$C47)&gt;=MAX(1,-INT(-(K$6-'Plan'!$J46)/$C47)),"●",""),""),"")</f>
      </c>
      <c r="L47" s="20">
        <f>IF(AND(ISNUMBER($C47),ISNUMBER('Plan'!$J46),ISNUMBER(L$6)),IF($C47&gt;0,IF(INT((L$6+6-'Plan'!$J46)/$C47)&gt;=MAX(1,-INT(-(L$6-'Plan'!$J46)/$C47)),"●",""),""),"")</f>
      </c>
      <c r="M47" s="20">
        <f>IF(AND(ISNUMBER($C47),ISNUMBER('Plan'!$J46),ISNUMBER(M$6)),IF($C47&gt;0,IF(INT((M$6+6-'Plan'!$J46)/$C47)&gt;=MAX(1,-INT(-(M$6-'Plan'!$J46)/$C47)),"●",""),""),"")</f>
      </c>
      <c r="N47" s="20">
        <f>IF(AND(ISNUMBER($C47),ISNUMBER('Plan'!$J46),ISNUMBER(N$6)),IF($C47&gt;0,IF(INT((N$6+6-'Plan'!$J46)/$C47)&gt;=MAX(1,-INT(-(N$6-'Plan'!$J46)/$C47)),"●",""),""),"")</f>
      </c>
      <c r="O47" s="20">
        <f>IF(AND(ISNUMBER($C47),ISNUMBER('Plan'!$J46),ISNUMBER(O$6)),IF($C47&gt;0,IF(INT((O$6+6-'Plan'!$J46)/$C47)&gt;=MAX(1,-INT(-(O$6-'Plan'!$J46)/$C47)),"●",""),""),"")</f>
      </c>
      <c r="P47" s="20">
        <f>IF(AND(ISNUMBER($C47),ISNUMBER('Plan'!$J46),ISNUMBER(P$6)),IF($C47&gt;0,IF(INT((P$6+6-'Plan'!$J46)/$C47)&gt;=MAX(1,-INT(-(P$6-'Plan'!$J46)/$C47)),"●",""),""),"")</f>
      </c>
      <c r="Q47" s="20">
        <f>IF(AND(ISNUMBER($C47),ISNUMBER('Plan'!$J46),ISNUMBER(Q$6)),IF($C47&gt;0,IF(INT((Q$6+6-'Plan'!$J46)/$C47)&gt;=MAX(1,-INT(-(Q$6-'Plan'!$J46)/$C47)),"●",""),""),"")</f>
      </c>
      <c r="R47" s="20">
        <f>IF(AND(ISNUMBER($C47),ISNUMBER('Plan'!$J46),ISNUMBER(R$6)),IF($C47&gt;0,IF(INT((R$6+6-'Plan'!$J46)/$C47)&gt;=MAX(1,-INT(-(R$6-'Plan'!$J46)/$C47)),"●",""),""),"")</f>
      </c>
      <c r="S47" s="20">
        <f>IF(AND(ISNUMBER($C47),ISNUMBER('Plan'!$J46),ISNUMBER(S$6)),IF($C47&gt;0,IF(INT((S$6+6-'Plan'!$J46)/$C47)&gt;=MAX(1,-INT(-(S$6-'Plan'!$J46)/$C47)),"●",""),""),"")</f>
      </c>
      <c r="T47" s="20">
        <f>IF(AND(ISNUMBER($C47),ISNUMBER('Plan'!$J46),ISNUMBER(T$6)),IF($C47&gt;0,IF(INT((T$6+6-'Plan'!$J46)/$C47)&gt;=MAX(1,-INT(-(T$6-'Plan'!$J46)/$C47)),"●",""),""),"")</f>
      </c>
      <c r="U47" s="20">
        <f>IF(AND(ISNUMBER($C47),ISNUMBER('Plan'!$J46),ISNUMBER(U$6)),IF($C47&gt;0,IF(INT((U$6+6-'Plan'!$J46)/$C47)&gt;=MAX(1,-INT(-(U$6-'Plan'!$J46)/$C47)),"●",""),""),"")</f>
      </c>
      <c r="V47" s="20">
        <f>IF(AND(ISNUMBER($C47),ISNUMBER('Plan'!$J46),ISNUMBER(V$6)),IF($C47&gt;0,IF(INT((V$6+6-'Plan'!$J46)/$C47)&gt;=MAX(1,-INT(-(V$6-'Plan'!$J46)/$C47)),"●",""),""),"")</f>
      </c>
      <c r="W47" s="20">
        <f>IF(AND(ISNUMBER($C47),ISNUMBER('Plan'!$J46),ISNUMBER(W$6)),IF($C47&gt;0,IF(INT((W$6+6-'Plan'!$J46)/$C47)&gt;=MAX(1,-INT(-(W$6-'Plan'!$J46)/$C47)),"●",""),""),"")</f>
      </c>
      <c r="X47" s="20">
        <f>IF(AND(ISNUMBER($C47),ISNUMBER('Plan'!$J46),ISNUMBER(X$6)),IF($C47&gt;0,IF(INT((X$6+6-'Plan'!$J46)/$C47)&gt;=MAX(1,-INT(-(X$6-'Plan'!$J46)/$C47)),"●",""),""),"")</f>
      </c>
      <c r="Y47" s="20">
        <f>IF(AND(ISNUMBER($C47),ISNUMBER('Plan'!$J46),ISNUMBER(Y$6)),IF($C47&gt;0,IF(INT((Y$6+6-'Plan'!$J46)/$C47)&gt;=MAX(1,-INT(-(Y$6-'Plan'!$J46)/$C47)),"●",""),""),"")</f>
      </c>
      <c r="Z47" s="20">
        <f>IF(AND(ISNUMBER($C47),ISNUMBER('Plan'!$J46),ISNUMBER(Z$6)),IF($C47&gt;0,IF(INT((Z$6+6-'Plan'!$J46)/$C47)&gt;=MAX(1,-INT(-(Z$6-'Plan'!$J46)/$C47)),"●",""),""),"")</f>
      </c>
      <c r="AA47" s="20">
        <f>IF(AND(ISNUMBER($C47),ISNUMBER('Plan'!$J46),ISNUMBER(AA$6)),IF($C47&gt;0,IF(INT((AA$6+6-'Plan'!$J46)/$C47)&gt;=MAX(1,-INT(-(AA$6-'Plan'!$J46)/$C47)),"●",""),""),"")</f>
      </c>
      <c r="AB47" s="20">
        <f>IF(AND(ISNUMBER($C47),ISNUMBER('Plan'!$J46),ISNUMBER(AB$6)),IF($C47&gt;0,IF(INT((AB$6+6-'Plan'!$J46)/$C47)&gt;=MAX(1,-INT(-(AB$6-'Plan'!$J46)/$C47)),"●",""),""),"")</f>
      </c>
      <c r="AC47" s="20">
        <f>IF(AND(ISNUMBER($C47),ISNUMBER('Plan'!$J46),ISNUMBER(AC$6)),IF($C47&gt;0,IF(INT((AC$6+6-'Plan'!$J46)/$C47)&gt;=MAX(1,-INT(-(AC$6-'Plan'!$J46)/$C47)),"●",""),""),"")</f>
      </c>
      <c r="AD47" s="20">
        <f>IF(AND(ISNUMBER($C47),ISNUMBER('Plan'!$J46),ISNUMBER(AD$6)),IF($C47&gt;0,IF(INT((AD$6+6-'Plan'!$J46)/$C47)&gt;=MAX(1,-INT(-(AD$6-'Plan'!$J46)/$C47)),"●",""),""),"")</f>
      </c>
      <c r="AE47" s="20">
        <f>IF(AND(ISNUMBER($C47),ISNUMBER('Plan'!$J46),ISNUMBER(AE$6)),IF($C47&gt;0,IF(INT((AE$6+6-'Plan'!$J46)/$C47)&gt;=MAX(1,-INT(-(AE$6-'Plan'!$J46)/$C47)),"●",""),""),"")</f>
      </c>
      <c r="AF47" s="20">
        <f>IF(AND(ISNUMBER($C47),ISNUMBER('Plan'!$J46),ISNUMBER(AF$6)),IF($C47&gt;0,IF(INT((AF$6+6-'Plan'!$J46)/$C47)&gt;=MAX(1,-INT(-(AF$6-'Plan'!$J46)/$C47)),"●",""),""),"")</f>
      </c>
      <c r="AG47" s="20">
        <f>IF(AND(ISNUMBER($C47),ISNUMBER('Plan'!$J46),ISNUMBER(AG$6)),IF($C47&gt;0,IF(INT((AG$6+6-'Plan'!$J46)/$C47)&gt;=MAX(1,-INT(-(AG$6-'Plan'!$J46)/$C47)),"●",""),""),"")</f>
      </c>
      <c r="AH47" s="20">
        <f>IF(AND(ISNUMBER($C47),ISNUMBER('Plan'!$J46),ISNUMBER(AH$6)),IF($C47&gt;0,IF(INT((AH$6+6-'Plan'!$J46)/$C47)&gt;=MAX(1,-INT(-(AH$6-'Plan'!$J46)/$C47)),"●",""),""),"")</f>
      </c>
      <c r="AI47" s="20">
        <f>IF(AND(ISNUMBER($C47),ISNUMBER('Plan'!$J46),ISNUMBER(AI$6)),IF($C47&gt;0,IF(INT((AI$6+6-'Plan'!$J46)/$C47)&gt;=MAX(1,-INT(-(AI$6-'Plan'!$J46)/$C47)),"●",""),""),"")</f>
      </c>
      <c r="AJ47" s="20">
        <f>IF(AND(ISNUMBER($C47),ISNUMBER('Plan'!$J46),ISNUMBER(AJ$6)),IF($C47&gt;0,IF(INT((AJ$6+6-'Plan'!$J46)/$C47)&gt;=MAX(1,-INT(-(AJ$6-'Plan'!$J46)/$C47)),"●",""),""),"")</f>
      </c>
      <c r="AK47" s="20">
        <f>IF(AND(ISNUMBER($C47),ISNUMBER('Plan'!$J46),ISNUMBER(AK$6)),IF($C47&gt;0,IF(INT((AK$6+6-'Plan'!$J46)/$C47)&gt;=MAX(1,-INT(-(AK$6-'Plan'!$J46)/$C47)),"●",""),""),"")</f>
      </c>
      <c r="AL47" s="20">
        <f>IF(AND(ISNUMBER($C47),ISNUMBER('Plan'!$J46),ISNUMBER(AL$6)),IF($C47&gt;0,IF(INT((AL$6+6-'Plan'!$J46)/$C47)&gt;=MAX(1,-INT(-(AL$6-'Plan'!$J46)/$C47)),"●",""),""),"")</f>
      </c>
      <c r="AM47" s="20">
        <f>IF(AND(ISNUMBER($C47),ISNUMBER('Plan'!$J46),ISNUMBER(AM$6)),IF($C47&gt;0,IF(INT((AM$6+6-'Plan'!$J46)/$C47)&gt;=MAX(1,-INT(-(AM$6-'Plan'!$J46)/$C47)),"●",""),""),"")</f>
      </c>
      <c r="AN47" s="20">
        <f>IF(AND(ISNUMBER($C47),ISNUMBER('Plan'!$J46),ISNUMBER(AN$6)),IF($C47&gt;0,IF(INT((AN$6+6-'Plan'!$J46)/$C47)&gt;=MAX(1,-INT(-(AN$6-'Plan'!$J46)/$C47)),"●",""),""),"")</f>
      </c>
      <c r="AO47" s="20">
        <f>IF(AND(ISNUMBER($C47),ISNUMBER('Plan'!$J46),ISNUMBER(AO$6)),IF($C47&gt;0,IF(INT((AO$6+6-'Plan'!$J46)/$C47)&gt;=MAX(1,-INT(-(AO$6-'Plan'!$J46)/$C47)),"●",""),""),"")</f>
      </c>
      <c r="AP47" s="20">
        <f>IF(AND(ISNUMBER($C47),ISNUMBER('Plan'!$J46),ISNUMBER(AP$6)),IF($C47&gt;0,IF(INT((AP$6+6-'Plan'!$J46)/$C47)&gt;=MAX(1,-INT(-(AP$6-'Plan'!$J46)/$C47)),"●",""),""),"")</f>
      </c>
      <c r="AQ47" s="20">
        <f>IF(AND(ISNUMBER($C47),ISNUMBER('Plan'!$J46),ISNUMBER(AQ$6)),IF($C47&gt;0,IF(INT((AQ$6+6-'Plan'!$J46)/$C47)&gt;=MAX(1,-INT(-(AQ$6-'Plan'!$J46)/$C47)),"●",""),""),"")</f>
      </c>
      <c r="AR47" s="20">
        <f>IF(AND(ISNUMBER($C47),ISNUMBER('Plan'!$J46),ISNUMBER(AR$6)),IF($C47&gt;0,IF(INT((AR$6+6-'Plan'!$J46)/$C47)&gt;=MAX(1,-INT(-(AR$6-'Plan'!$J46)/$C47)),"●",""),""),"")</f>
      </c>
      <c r="AS47" s="20">
        <f>IF(AND(ISNUMBER($C47),ISNUMBER('Plan'!$J46),ISNUMBER(AS$6)),IF($C47&gt;0,IF(INT((AS$6+6-'Plan'!$J46)/$C47)&gt;=MAX(1,-INT(-(AS$6-'Plan'!$J46)/$C47)),"●",""),""),"")</f>
      </c>
      <c r="AT47" s="20">
        <f>IF(AND(ISNUMBER($C47),ISNUMBER('Plan'!$J46),ISNUMBER(AT$6)),IF($C47&gt;0,IF(INT((AT$6+6-'Plan'!$J46)/$C47)&gt;=MAX(1,-INT(-(AT$6-'Plan'!$J46)/$C47)),"●",""),""),"")</f>
      </c>
      <c r="AU47" s="20">
        <f>IF(AND(ISNUMBER($C47),ISNUMBER('Plan'!$J46),ISNUMBER(AU$6)),IF($C47&gt;0,IF(INT((AU$6+6-'Plan'!$J46)/$C47)&gt;=MAX(1,-INT(-(AU$6-'Plan'!$J46)/$C47)),"●",""),""),"")</f>
      </c>
      <c r="AV47" s="20">
        <f>IF(AND(ISNUMBER($C47),ISNUMBER('Plan'!$J46),ISNUMBER(AV$6)),IF($C47&gt;0,IF(INT((AV$6+6-'Plan'!$J46)/$C47)&gt;=MAX(1,-INT(-(AV$6-'Plan'!$J46)/$C47)),"●",""),""),"")</f>
      </c>
      <c r="AW47" s="20">
        <f>IF(AND(ISNUMBER($C47),ISNUMBER('Plan'!$J46),ISNUMBER(AW$6)),IF($C47&gt;0,IF(INT((AW$6+6-'Plan'!$J46)/$C47)&gt;=MAX(1,-INT(-(AW$6-'Plan'!$J46)/$C47)),"●",""),""),"")</f>
      </c>
      <c r="AX47" s="20">
        <f>IF(AND(ISNUMBER($C47),ISNUMBER('Plan'!$J46),ISNUMBER(AX$6)),IF($C47&gt;0,IF(INT((AX$6+6-'Plan'!$J46)/$C47)&gt;=MAX(1,-INT(-(AX$6-'Plan'!$J46)/$C47)),"●",""),""),"")</f>
      </c>
      <c r="AY47" s="20">
        <f>IF(AND(ISNUMBER($C47),ISNUMBER('Plan'!$J46),ISNUMBER(AY$6)),IF($C47&gt;0,IF(INT((AY$6+6-'Plan'!$J46)/$C47)&gt;=MAX(1,-INT(-(AY$6-'Plan'!$J46)/$C47)),"●",""),""),"")</f>
      </c>
      <c r="AZ47" s="20">
        <f>IF(AND(ISNUMBER($C47),ISNUMBER('Plan'!$J46),ISNUMBER(AZ$6)),IF($C47&gt;0,IF(INT((AZ$6+6-'Plan'!$J46)/$C47)&gt;=MAX(1,-INT(-(AZ$6-'Plan'!$J46)/$C47)),"●",""),""),"")</f>
      </c>
      <c r="BA47" s="20">
        <f>IF(AND(ISNUMBER($C47),ISNUMBER('Plan'!$J46),ISNUMBER(BA$6)),IF($C47&gt;0,IF(INT((BA$6+6-'Plan'!$J46)/$C47)&gt;=MAX(1,-INT(-(BA$6-'Plan'!$J46)/$C47)),"●",""),""),"")</f>
      </c>
      <c r="BB47" s="20">
        <f>IF(AND(ISNUMBER($C47),ISNUMBER('Plan'!$J46),ISNUMBER(BB$6)),IF($C47&gt;0,IF(INT((BB$6+6-'Plan'!$J46)/$C47)&gt;=MAX(1,-INT(-(BB$6-'Plan'!$J46)/$C47)),"●",""),""),"")</f>
      </c>
      <c r="BC47" s="20">
        <f>IF(AND(ISNUMBER($C47),ISNUMBER('Plan'!$J46),ISNUMBER(BC$6)),IF($C47&gt;0,IF(INT((BC$6+6-'Plan'!$J46)/$C47)&gt;=MAX(1,-INT(-(BC$6-'Plan'!$J46)/$C47)),"●",""),""),"")</f>
      </c>
      <c r="BD47" s="20">
        <f>IF(AND(ISNUMBER($C47),ISNUMBER('Plan'!$J46),ISNUMBER(BD$6)),IF($C47&gt;0,IF(INT((BD$6+6-'Plan'!$J46)/$C47)&gt;=MAX(1,-INT(-(BD$6-'Plan'!$J46)/$C47)),"●",""),""),"")</f>
      </c>
    </row>
    <row r="48" spans="1:56" x14ac:dyDescent="0.25">
      <c r="A48" s="11">
        <f>IF('Plan'!B47="",IF('Plan'!A47="","",'Plan'!A47),'Plan'!B47)</f>
      </c>
      <c r="B48" s="11">
        <f>IF('Plan'!D47="","",'Plan'!D47)</f>
      </c>
      <c r="C48" s="18">
        <f>IF(ISNUMBER('Plan'!F47),IF('Plan'!G47="meses",'Plan'!F47*365.25/12,IF('Plan'!G47="semanas",'Plan'!F47*7,IF('Plan'!G47="días",'Plan'!F47,""))),"")</f>
      </c>
      <c r="D48" s="19">
        <f>IF(ISNUMBER('Plan'!H47),'Plan'!H47,"")</f>
      </c>
      <c r="E48" s="20">
        <f>IF(AND(ISNUMBER($C48),ISNUMBER('Plan'!$J47),ISNUMBER(E$6)),IF($C48&gt;0,IF(INT((E$6+6-'Plan'!$J47)/$C48)&gt;=MAX(1,-INT(-(E$6-'Plan'!$J47)/$C48)),"●",""),""),"")</f>
      </c>
      <c r="F48" s="20">
        <f>IF(AND(ISNUMBER($C48),ISNUMBER('Plan'!$J47),ISNUMBER(F$6)),IF($C48&gt;0,IF(INT((F$6+6-'Plan'!$J47)/$C48)&gt;=MAX(1,-INT(-(F$6-'Plan'!$J47)/$C48)),"●",""),""),"")</f>
      </c>
      <c r="G48" s="20">
        <f>IF(AND(ISNUMBER($C48),ISNUMBER('Plan'!$J47),ISNUMBER(G$6)),IF($C48&gt;0,IF(INT((G$6+6-'Plan'!$J47)/$C48)&gt;=MAX(1,-INT(-(G$6-'Plan'!$J47)/$C48)),"●",""),""),"")</f>
      </c>
      <c r="H48" s="20">
        <f>IF(AND(ISNUMBER($C48),ISNUMBER('Plan'!$J47),ISNUMBER(H$6)),IF($C48&gt;0,IF(INT((H$6+6-'Plan'!$J47)/$C48)&gt;=MAX(1,-INT(-(H$6-'Plan'!$J47)/$C48)),"●",""),""),"")</f>
      </c>
      <c r="I48" s="20">
        <f>IF(AND(ISNUMBER($C48),ISNUMBER('Plan'!$J47),ISNUMBER(I$6)),IF($C48&gt;0,IF(INT((I$6+6-'Plan'!$J47)/$C48)&gt;=MAX(1,-INT(-(I$6-'Plan'!$J47)/$C48)),"●",""),""),"")</f>
      </c>
      <c r="J48" s="20">
        <f>IF(AND(ISNUMBER($C48),ISNUMBER('Plan'!$J47),ISNUMBER(J$6)),IF($C48&gt;0,IF(INT((J$6+6-'Plan'!$J47)/$C48)&gt;=MAX(1,-INT(-(J$6-'Plan'!$J47)/$C48)),"●",""),""),"")</f>
      </c>
      <c r="K48" s="20">
        <f>IF(AND(ISNUMBER($C48),ISNUMBER('Plan'!$J47),ISNUMBER(K$6)),IF($C48&gt;0,IF(INT((K$6+6-'Plan'!$J47)/$C48)&gt;=MAX(1,-INT(-(K$6-'Plan'!$J47)/$C48)),"●",""),""),"")</f>
      </c>
      <c r="L48" s="20">
        <f>IF(AND(ISNUMBER($C48),ISNUMBER('Plan'!$J47),ISNUMBER(L$6)),IF($C48&gt;0,IF(INT((L$6+6-'Plan'!$J47)/$C48)&gt;=MAX(1,-INT(-(L$6-'Plan'!$J47)/$C48)),"●",""),""),"")</f>
      </c>
      <c r="M48" s="20">
        <f>IF(AND(ISNUMBER($C48),ISNUMBER('Plan'!$J47),ISNUMBER(M$6)),IF($C48&gt;0,IF(INT((M$6+6-'Plan'!$J47)/$C48)&gt;=MAX(1,-INT(-(M$6-'Plan'!$J47)/$C48)),"●",""),""),"")</f>
      </c>
      <c r="N48" s="20">
        <f>IF(AND(ISNUMBER($C48),ISNUMBER('Plan'!$J47),ISNUMBER(N$6)),IF($C48&gt;0,IF(INT((N$6+6-'Plan'!$J47)/$C48)&gt;=MAX(1,-INT(-(N$6-'Plan'!$J47)/$C48)),"●",""),""),"")</f>
      </c>
      <c r="O48" s="20">
        <f>IF(AND(ISNUMBER($C48),ISNUMBER('Plan'!$J47),ISNUMBER(O$6)),IF($C48&gt;0,IF(INT((O$6+6-'Plan'!$J47)/$C48)&gt;=MAX(1,-INT(-(O$6-'Plan'!$J47)/$C48)),"●",""),""),"")</f>
      </c>
      <c r="P48" s="20">
        <f>IF(AND(ISNUMBER($C48),ISNUMBER('Plan'!$J47),ISNUMBER(P$6)),IF($C48&gt;0,IF(INT((P$6+6-'Plan'!$J47)/$C48)&gt;=MAX(1,-INT(-(P$6-'Plan'!$J47)/$C48)),"●",""),""),"")</f>
      </c>
      <c r="Q48" s="20">
        <f>IF(AND(ISNUMBER($C48),ISNUMBER('Plan'!$J47),ISNUMBER(Q$6)),IF($C48&gt;0,IF(INT((Q$6+6-'Plan'!$J47)/$C48)&gt;=MAX(1,-INT(-(Q$6-'Plan'!$J47)/$C48)),"●",""),""),"")</f>
      </c>
      <c r="R48" s="20">
        <f>IF(AND(ISNUMBER($C48),ISNUMBER('Plan'!$J47),ISNUMBER(R$6)),IF($C48&gt;0,IF(INT((R$6+6-'Plan'!$J47)/$C48)&gt;=MAX(1,-INT(-(R$6-'Plan'!$J47)/$C48)),"●",""),""),"")</f>
      </c>
      <c r="S48" s="20">
        <f>IF(AND(ISNUMBER($C48),ISNUMBER('Plan'!$J47),ISNUMBER(S$6)),IF($C48&gt;0,IF(INT((S$6+6-'Plan'!$J47)/$C48)&gt;=MAX(1,-INT(-(S$6-'Plan'!$J47)/$C48)),"●",""),""),"")</f>
      </c>
      <c r="T48" s="20">
        <f>IF(AND(ISNUMBER($C48),ISNUMBER('Plan'!$J47),ISNUMBER(T$6)),IF($C48&gt;0,IF(INT((T$6+6-'Plan'!$J47)/$C48)&gt;=MAX(1,-INT(-(T$6-'Plan'!$J47)/$C48)),"●",""),""),"")</f>
      </c>
      <c r="U48" s="20">
        <f>IF(AND(ISNUMBER($C48),ISNUMBER('Plan'!$J47),ISNUMBER(U$6)),IF($C48&gt;0,IF(INT((U$6+6-'Plan'!$J47)/$C48)&gt;=MAX(1,-INT(-(U$6-'Plan'!$J47)/$C48)),"●",""),""),"")</f>
      </c>
      <c r="V48" s="20">
        <f>IF(AND(ISNUMBER($C48),ISNUMBER('Plan'!$J47),ISNUMBER(V$6)),IF($C48&gt;0,IF(INT((V$6+6-'Plan'!$J47)/$C48)&gt;=MAX(1,-INT(-(V$6-'Plan'!$J47)/$C48)),"●",""),""),"")</f>
      </c>
      <c r="W48" s="20">
        <f>IF(AND(ISNUMBER($C48),ISNUMBER('Plan'!$J47),ISNUMBER(W$6)),IF($C48&gt;0,IF(INT((W$6+6-'Plan'!$J47)/$C48)&gt;=MAX(1,-INT(-(W$6-'Plan'!$J47)/$C48)),"●",""),""),"")</f>
      </c>
      <c r="X48" s="20">
        <f>IF(AND(ISNUMBER($C48),ISNUMBER('Plan'!$J47),ISNUMBER(X$6)),IF($C48&gt;0,IF(INT((X$6+6-'Plan'!$J47)/$C48)&gt;=MAX(1,-INT(-(X$6-'Plan'!$J47)/$C48)),"●",""),""),"")</f>
      </c>
      <c r="Y48" s="20">
        <f>IF(AND(ISNUMBER($C48),ISNUMBER('Plan'!$J47),ISNUMBER(Y$6)),IF($C48&gt;0,IF(INT((Y$6+6-'Plan'!$J47)/$C48)&gt;=MAX(1,-INT(-(Y$6-'Plan'!$J47)/$C48)),"●",""),""),"")</f>
      </c>
      <c r="Z48" s="20">
        <f>IF(AND(ISNUMBER($C48),ISNUMBER('Plan'!$J47),ISNUMBER(Z$6)),IF($C48&gt;0,IF(INT((Z$6+6-'Plan'!$J47)/$C48)&gt;=MAX(1,-INT(-(Z$6-'Plan'!$J47)/$C48)),"●",""),""),"")</f>
      </c>
      <c r="AA48" s="20">
        <f>IF(AND(ISNUMBER($C48),ISNUMBER('Plan'!$J47),ISNUMBER(AA$6)),IF($C48&gt;0,IF(INT((AA$6+6-'Plan'!$J47)/$C48)&gt;=MAX(1,-INT(-(AA$6-'Plan'!$J47)/$C48)),"●",""),""),"")</f>
      </c>
      <c r="AB48" s="20">
        <f>IF(AND(ISNUMBER($C48),ISNUMBER('Plan'!$J47),ISNUMBER(AB$6)),IF($C48&gt;0,IF(INT((AB$6+6-'Plan'!$J47)/$C48)&gt;=MAX(1,-INT(-(AB$6-'Plan'!$J47)/$C48)),"●",""),""),"")</f>
      </c>
      <c r="AC48" s="20">
        <f>IF(AND(ISNUMBER($C48),ISNUMBER('Plan'!$J47),ISNUMBER(AC$6)),IF($C48&gt;0,IF(INT((AC$6+6-'Plan'!$J47)/$C48)&gt;=MAX(1,-INT(-(AC$6-'Plan'!$J47)/$C48)),"●",""),""),"")</f>
      </c>
      <c r="AD48" s="20">
        <f>IF(AND(ISNUMBER($C48),ISNUMBER('Plan'!$J47),ISNUMBER(AD$6)),IF($C48&gt;0,IF(INT((AD$6+6-'Plan'!$J47)/$C48)&gt;=MAX(1,-INT(-(AD$6-'Plan'!$J47)/$C48)),"●",""),""),"")</f>
      </c>
      <c r="AE48" s="20">
        <f>IF(AND(ISNUMBER($C48),ISNUMBER('Plan'!$J47),ISNUMBER(AE$6)),IF($C48&gt;0,IF(INT((AE$6+6-'Plan'!$J47)/$C48)&gt;=MAX(1,-INT(-(AE$6-'Plan'!$J47)/$C48)),"●",""),""),"")</f>
      </c>
      <c r="AF48" s="20">
        <f>IF(AND(ISNUMBER($C48),ISNUMBER('Plan'!$J47),ISNUMBER(AF$6)),IF($C48&gt;0,IF(INT((AF$6+6-'Plan'!$J47)/$C48)&gt;=MAX(1,-INT(-(AF$6-'Plan'!$J47)/$C48)),"●",""),""),"")</f>
      </c>
      <c r="AG48" s="20">
        <f>IF(AND(ISNUMBER($C48),ISNUMBER('Plan'!$J47),ISNUMBER(AG$6)),IF($C48&gt;0,IF(INT((AG$6+6-'Plan'!$J47)/$C48)&gt;=MAX(1,-INT(-(AG$6-'Plan'!$J47)/$C48)),"●",""),""),"")</f>
      </c>
      <c r="AH48" s="20">
        <f>IF(AND(ISNUMBER($C48),ISNUMBER('Plan'!$J47),ISNUMBER(AH$6)),IF($C48&gt;0,IF(INT((AH$6+6-'Plan'!$J47)/$C48)&gt;=MAX(1,-INT(-(AH$6-'Plan'!$J47)/$C48)),"●",""),""),"")</f>
      </c>
      <c r="AI48" s="20">
        <f>IF(AND(ISNUMBER($C48),ISNUMBER('Plan'!$J47),ISNUMBER(AI$6)),IF($C48&gt;0,IF(INT((AI$6+6-'Plan'!$J47)/$C48)&gt;=MAX(1,-INT(-(AI$6-'Plan'!$J47)/$C48)),"●",""),""),"")</f>
      </c>
      <c r="AJ48" s="20">
        <f>IF(AND(ISNUMBER($C48),ISNUMBER('Plan'!$J47),ISNUMBER(AJ$6)),IF($C48&gt;0,IF(INT((AJ$6+6-'Plan'!$J47)/$C48)&gt;=MAX(1,-INT(-(AJ$6-'Plan'!$J47)/$C48)),"●",""),""),"")</f>
      </c>
      <c r="AK48" s="20">
        <f>IF(AND(ISNUMBER($C48),ISNUMBER('Plan'!$J47),ISNUMBER(AK$6)),IF($C48&gt;0,IF(INT((AK$6+6-'Plan'!$J47)/$C48)&gt;=MAX(1,-INT(-(AK$6-'Plan'!$J47)/$C48)),"●",""),""),"")</f>
      </c>
      <c r="AL48" s="20">
        <f>IF(AND(ISNUMBER($C48),ISNUMBER('Plan'!$J47),ISNUMBER(AL$6)),IF($C48&gt;0,IF(INT((AL$6+6-'Plan'!$J47)/$C48)&gt;=MAX(1,-INT(-(AL$6-'Plan'!$J47)/$C48)),"●",""),""),"")</f>
      </c>
      <c r="AM48" s="20">
        <f>IF(AND(ISNUMBER($C48),ISNUMBER('Plan'!$J47),ISNUMBER(AM$6)),IF($C48&gt;0,IF(INT((AM$6+6-'Plan'!$J47)/$C48)&gt;=MAX(1,-INT(-(AM$6-'Plan'!$J47)/$C48)),"●",""),""),"")</f>
      </c>
      <c r="AN48" s="20">
        <f>IF(AND(ISNUMBER($C48),ISNUMBER('Plan'!$J47),ISNUMBER(AN$6)),IF($C48&gt;0,IF(INT((AN$6+6-'Plan'!$J47)/$C48)&gt;=MAX(1,-INT(-(AN$6-'Plan'!$J47)/$C48)),"●",""),""),"")</f>
      </c>
      <c r="AO48" s="20">
        <f>IF(AND(ISNUMBER($C48),ISNUMBER('Plan'!$J47),ISNUMBER(AO$6)),IF($C48&gt;0,IF(INT((AO$6+6-'Plan'!$J47)/$C48)&gt;=MAX(1,-INT(-(AO$6-'Plan'!$J47)/$C48)),"●",""),""),"")</f>
      </c>
      <c r="AP48" s="20">
        <f>IF(AND(ISNUMBER($C48),ISNUMBER('Plan'!$J47),ISNUMBER(AP$6)),IF($C48&gt;0,IF(INT((AP$6+6-'Plan'!$J47)/$C48)&gt;=MAX(1,-INT(-(AP$6-'Plan'!$J47)/$C48)),"●",""),""),"")</f>
      </c>
      <c r="AQ48" s="20">
        <f>IF(AND(ISNUMBER($C48),ISNUMBER('Plan'!$J47),ISNUMBER(AQ$6)),IF($C48&gt;0,IF(INT((AQ$6+6-'Plan'!$J47)/$C48)&gt;=MAX(1,-INT(-(AQ$6-'Plan'!$J47)/$C48)),"●",""),""),"")</f>
      </c>
      <c r="AR48" s="20">
        <f>IF(AND(ISNUMBER($C48),ISNUMBER('Plan'!$J47),ISNUMBER(AR$6)),IF($C48&gt;0,IF(INT((AR$6+6-'Plan'!$J47)/$C48)&gt;=MAX(1,-INT(-(AR$6-'Plan'!$J47)/$C48)),"●",""),""),"")</f>
      </c>
      <c r="AS48" s="20">
        <f>IF(AND(ISNUMBER($C48),ISNUMBER('Plan'!$J47),ISNUMBER(AS$6)),IF($C48&gt;0,IF(INT((AS$6+6-'Plan'!$J47)/$C48)&gt;=MAX(1,-INT(-(AS$6-'Plan'!$J47)/$C48)),"●",""),""),"")</f>
      </c>
      <c r="AT48" s="20">
        <f>IF(AND(ISNUMBER($C48),ISNUMBER('Plan'!$J47),ISNUMBER(AT$6)),IF($C48&gt;0,IF(INT((AT$6+6-'Plan'!$J47)/$C48)&gt;=MAX(1,-INT(-(AT$6-'Plan'!$J47)/$C48)),"●",""),""),"")</f>
      </c>
      <c r="AU48" s="20">
        <f>IF(AND(ISNUMBER($C48),ISNUMBER('Plan'!$J47),ISNUMBER(AU$6)),IF($C48&gt;0,IF(INT((AU$6+6-'Plan'!$J47)/$C48)&gt;=MAX(1,-INT(-(AU$6-'Plan'!$J47)/$C48)),"●",""),""),"")</f>
      </c>
      <c r="AV48" s="20">
        <f>IF(AND(ISNUMBER($C48),ISNUMBER('Plan'!$J47),ISNUMBER(AV$6)),IF($C48&gt;0,IF(INT((AV$6+6-'Plan'!$J47)/$C48)&gt;=MAX(1,-INT(-(AV$6-'Plan'!$J47)/$C48)),"●",""),""),"")</f>
      </c>
      <c r="AW48" s="20">
        <f>IF(AND(ISNUMBER($C48),ISNUMBER('Plan'!$J47),ISNUMBER(AW$6)),IF($C48&gt;0,IF(INT((AW$6+6-'Plan'!$J47)/$C48)&gt;=MAX(1,-INT(-(AW$6-'Plan'!$J47)/$C48)),"●",""),""),"")</f>
      </c>
      <c r="AX48" s="20">
        <f>IF(AND(ISNUMBER($C48),ISNUMBER('Plan'!$J47),ISNUMBER(AX$6)),IF($C48&gt;0,IF(INT((AX$6+6-'Plan'!$J47)/$C48)&gt;=MAX(1,-INT(-(AX$6-'Plan'!$J47)/$C48)),"●",""),""),"")</f>
      </c>
      <c r="AY48" s="20">
        <f>IF(AND(ISNUMBER($C48),ISNUMBER('Plan'!$J47),ISNUMBER(AY$6)),IF($C48&gt;0,IF(INT((AY$6+6-'Plan'!$J47)/$C48)&gt;=MAX(1,-INT(-(AY$6-'Plan'!$J47)/$C48)),"●",""),""),"")</f>
      </c>
      <c r="AZ48" s="20">
        <f>IF(AND(ISNUMBER($C48),ISNUMBER('Plan'!$J47),ISNUMBER(AZ$6)),IF($C48&gt;0,IF(INT((AZ$6+6-'Plan'!$J47)/$C48)&gt;=MAX(1,-INT(-(AZ$6-'Plan'!$J47)/$C48)),"●",""),""),"")</f>
      </c>
      <c r="BA48" s="20">
        <f>IF(AND(ISNUMBER($C48),ISNUMBER('Plan'!$J47),ISNUMBER(BA$6)),IF($C48&gt;0,IF(INT((BA$6+6-'Plan'!$J47)/$C48)&gt;=MAX(1,-INT(-(BA$6-'Plan'!$J47)/$C48)),"●",""),""),"")</f>
      </c>
      <c r="BB48" s="20">
        <f>IF(AND(ISNUMBER($C48),ISNUMBER('Plan'!$J47),ISNUMBER(BB$6)),IF($C48&gt;0,IF(INT((BB$6+6-'Plan'!$J47)/$C48)&gt;=MAX(1,-INT(-(BB$6-'Plan'!$J47)/$C48)),"●",""),""),"")</f>
      </c>
      <c r="BC48" s="20">
        <f>IF(AND(ISNUMBER($C48),ISNUMBER('Plan'!$J47),ISNUMBER(BC$6)),IF($C48&gt;0,IF(INT((BC$6+6-'Plan'!$J47)/$C48)&gt;=MAX(1,-INT(-(BC$6-'Plan'!$J47)/$C48)),"●",""),""),"")</f>
      </c>
      <c r="BD48" s="20">
        <f>IF(AND(ISNUMBER($C48),ISNUMBER('Plan'!$J47),ISNUMBER(BD$6)),IF($C48&gt;0,IF(INT((BD$6+6-'Plan'!$J47)/$C48)&gt;=MAX(1,-INT(-(BD$6-'Plan'!$J47)/$C48)),"●",""),""),"")</f>
      </c>
    </row>
    <row r="49" spans="1:56" x14ac:dyDescent="0.25">
      <c r="A49" s="11">
        <f>IF('Plan'!B48="",IF('Plan'!A48="","",'Plan'!A48),'Plan'!B48)</f>
      </c>
      <c r="B49" s="11">
        <f>IF('Plan'!D48="","",'Plan'!D48)</f>
      </c>
      <c r="C49" s="18">
        <f>IF(ISNUMBER('Plan'!F48),IF('Plan'!G48="meses",'Plan'!F48*365.25/12,IF('Plan'!G48="semanas",'Plan'!F48*7,IF('Plan'!G48="días",'Plan'!F48,""))),"")</f>
      </c>
      <c r="D49" s="19">
        <f>IF(ISNUMBER('Plan'!H48),'Plan'!H48,"")</f>
      </c>
      <c r="E49" s="20">
        <f>IF(AND(ISNUMBER($C49),ISNUMBER('Plan'!$J48),ISNUMBER(E$6)),IF($C49&gt;0,IF(INT((E$6+6-'Plan'!$J48)/$C49)&gt;=MAX(1,-INT(-(E$6-'Plan'!$J48)/$C49)),"●",""),""),"")</f>
      </c>
      <c r="F49" s="20">
        <f>IF(AND(ISNUMBER($C49),ISNUMBER('Plan'!$J48),ISNUMBER(F$6)),IF($C49&gt;0,IF(INT((F$6+6-'Plan'!$J48)/$C49)&gt;=MAX(1,-INT(-(F$6-'Plan'!$J48)/$C49)),"●",""),""),"")</f>
      </c>
      <c r="G49" s="20">
        <f>IF(AND(ISNUMBER($C49),ISNUMBER('Plan'!$J48),ISNUMBER(G$6)),IF($C49&gt;0,IF(INT((G$6+6-'Plan'!$J48)/$C49)&gt;=MAX(1,-INT(-(G$6-'Plan'!$J48)/$C49)),"●",""),""),"")</f>
      </c>
      <c r="H49" s="20">
        <f>IF(AND(ISNUMBER($C49),ISNUMBER('Plan'!$J48),ISNUMBER(H$6)),IF($C49&gt;0,IF(INT((H$6+6-'Plan'!$J48)/$C49)&gt;=MAX(1,-INT(-(H$6-'Plan'!$J48)/$C49)),"●",""),""),"")</f>
      </c>
      <c r="I49" s="20">
        <f>IF(AND(ISNUMBER($C49),ISNUMBER('Plan'!$J48),ISNUMBER(I$6)),IF($C49&gt;0,IF(INT((I$6+6-'Plan'!$J48)/$C49)&gt;=MAX(1,-INT(-(I$6-'Plan'!$J48)/$C49)),"●",""),""),"")</f>
      </c>
      <c r="J49" s="20">
        <f>IF(AND(ISNUMBER($C49),ISNUMBER('Plan'!$J48),ISNUMBER(J$6)),IF($C49&gt;0,IF(INT((J$6+6-'Plan'!$J48)/$C49)&gt;=MAX(1,-INT(-(J$6-'Plan'!$J48)/$C49)),"●",""),""),"")</f>
      </c>
      <c r="K49" s="20">
        <f>IF(AND(ISNUMBER($C49),ISNUMBER('Plan'!$J48),ISNUMBER(K$6)),IF($C49&gt;0,IF(INT((K$6+6-'Plan'!$J48)/$C49)&gt;=MAX(1,-INT(-(K$6-'Plan'!$J48)/$C49)),"●",""),""),"")</f>
      </c>
      <c r="L49" s="20">
        <f>IF(AND(ISNUMBER($C49),ISNUMBER('Plan'!$J48),ISNUMBER(L$6)),IF($C49&gt;0,IF(INT((L$6+6-'Plan'!$J48)/$C49)&gt;=MAX(1,-INT(-(L$6-'Plan'!$J48)/$C49)),"●",""),""),"")</f>
      </c>
      <c r="M49" s="20">
        <f>IF(AND(ISNUMBER($C49),ISNUMBER('Plan'!$J48),ISNUMBER(M$6)),IF($C49&gt;0,IF(INT((M$6+6-'Plan'!$J48)/$C49)&gt;=MAX(1,-INT(-(M$6-'Plan'!$J48)/$C49)),"●",""),""),"")</f>
      </c>
      <c r="N49" s="20">
        <f>IF(AND(ISNUMBER($C49),ISNUMBER('Plan'!$J48),ISNUMBER(N$6)),IF($C49&gt;0,IF(INT((N$6+6-'Plan'!$J48)/$C49)&gt;=MAX(1,-INT(-(N$6-'Plan'!$J48)/$C49)),"●",""),""),"")</f>
      </c>
      <c r="O49" s="20">
        <f>IF(AND(ISNUMBER($C49),ISNUMBER('Plan'!$J48),ISNUMBER(O$6)),IF($C49&gt;0,IF(INT((O$6+6-'Plan'!$J48)/$C49)&gt;=MAX(1,-INT(-(O$6-'Plan'!$J48)/$C49)),"●",""),""),"")</f>
      </c>
      <c r="P49" s="20">
        <f>IF(AND(ISNUMBER($C49),ISNUMBER('Plan'!$J48),ISNUMBER(P$6)),IF($C49&gt;0,IF(INT((P$6+6-'Plan'!$J48)/$C49)&gt;=MAX(1,-INT(-(P$6-'Plan'!$J48)/$C49)),"●",""),""),"")</f>
      </c>
      <c r="Q49" s="20">
        <f>IF(AND(ISNUMBER($C49),ISNUMBER('Plan'!$J48),ISNUMBER(Q$6)),IF($C49&gt;0,IF(INT((Q$6+6-'Plan'!$J48)/$C49)&gt;=MAX(1,-INT(-(Q$6-'Plan'!$J48)/$C49)),"●",""),""),"")</f>
      </c>
      <c r="R49" s="20">
        <f>IF(AND(ISNUMBER($C49),ISNUMBER('Plan'!$J48),ISNUMBER(R$6)),IF($C49&gt;0,IF(INT((R$6+6-'Plan'!$J48)/$C49)&gt;=MAX(1,-INT(-(R$6-'Plan'!$J48)/$C49)),"●",""),""),"")</f>
      </c>
      <c r="S49" s="20">
        <f>IF(AND(ISNUMBER($C49),ISNUMBER('Plan'!$J48),ISNUMBER(S$6)),IF($C49&gt;0,IF(INT((S$6+6-'Plan'!$J48)/$C49)&gt;=MAX(1,-INT(-(S$6-'Plan'!$J48)/$C49)),"●",""),""),"")</f>
      </c>
      <c r="T49" s="20">
        <f>IF(AND(ISNUMBER($C49),ISNUMBER('Plan'!$J48),ISNUMBER(T$6)),IF($C49&gt;0,IF(INT((T$6+6-'Plan'!$J48)/$C49)&gt;=MAX(1,-INT(-(T$6-'Plan'!$J48)/$C49)),"●",""),""),"")</f>
      </c>
      <c r="U49" s="20">
        <f>IF(AND(ISNUMBER($C49),ISNUMBER('Plan'!$J48),ISNUMBER(U$6)),IF($C49&gt;0,IF(INT((U$6+6-'Plan'!$J48)/$C49)&gt;=MAX(1,-INT(-(U$6-'Plan'!$J48)/$C49)),"●",""),""),"")</f>
      </c>
      <c r="V49" s="20">
        <f>IF(AND(ISNUMBER($C49),ISNUMBER('Plan'!$J48),ISNUMBER(V$6)),IF($C49&gt;0,IF(INT((V$6+6-'Plan'!$J48)/$C49)&gt;=MAX(1,-INT(-(V$6-'Plan'!$J48)/$C49)),"●",""),""),"")</f>
      </c>
      <c r="W49" s="20">
        <f>IF(AND(ISNUMBER($C49),ISNUMBER('Plan'!$J48),ISNUMBER(W$6)),IF($C49&gt;0,IF(INT((W$6+6-'Plan'!$J48)/$C49)&gt;=MAX(1,-INT(-(W$6-'Plan'!$J48)/$C49)),"●",""),""),"")</f>
      </c>
      <c r="X49" s="20">
        <f>IF(AND(ISNUMBER($C49),ISNUMBER('Plan'!$J48),ISNUMBER(X$6)),IF($C49&gt;0,IF(INT((X$6+6-'Plan'!$J48)/$C49)&gt;=MAX(1,-INT(-(X$6-'Plan'!$J48)/$C49)),"●",""),""),"")</f>
      </c>
      <c r="Y49" s="20">
        <f>IF(AND(ISNUMBER($C49),ISNUMBER('Plan'!$J48),ISNUMBER(Y$6)),IF($C49&gt;0,IF(INT((Y$6+6-'Plan'!$J48)/$C49)&gt;=MAX(1,-INT(-(Y$6-'Plan'!$J48)/$C49)),"●",""),""),"")</f>
      </c>
      <c r="Z49" s="20">
        <f>IF(AND(ISNUMBER($C49),ISNUMBER('Plan'!$J48),ISNUMBER(Z$6)),IF($C49&gt;0,IF(INT((Z$6+6-'Plan'!$J48)/$C49)&gt;=MAX(1,-INT(-(Z$6-'Plan'!$J48)/$C49)),"●",""),""),"")</f>
      </c>
      <c r="AA49" s="20">
        <f>IF(AND(ISNUMBER($C49),ISNUMBER('Plan'!$J48),ISNUMBER(AA$6)),IF($C49&gt;0,IF(INT((AA$6+6-'Plan'!$J48)/$C49)&gt;=MAX(1,-INT(-(AA$6-'Plan'!$J48)/$C49)),"●",""),""),"")</f>
      </c>
      <c r="AB49" s="20">
        <f>IF(AND(ISNUMBER($C49),ISNUMBER('Plan'!$J48),ISNUMBER(AB$6)),IF($C49&gt;0,IF(INT((AB$6+6-'Plan'!$J48)/$C49)&gt;=MAX(1,-INT(-(AB$6-'Plan'!$J48)/$C49)),"●",""),""),"")</f>
      </c>
      <c r="AC49" s="20">
        <f>IF(AND(ISNUMBER($C49),ISNUMBER('Plan'!$J48),ISNUMBER(AC$6)),IF($C49&gt;0,IF(INT((AC$6+6-'Plan'!$J48)/$C49)&gt;=MAX(1,-INT(-(AC$6-'Plan'!$J48)/$C49)),"●",""),""),"")</f>
      </c>
      <c r="AD49" s="20">
        <f>IF(AND(ISNUMBER($C49),ISNUMBER('Plan'!$J48),ISNUMBER(AD$6)),IF($C49&gt;0,IF(INT((AD$6+6-'Plan'!$J48)/$C49)&gt;=MAX(1,-INT(-(AD$6-'Plan'!$J48)/$C49)),"●",""),""),"")</f>
      </c>
      <c r="AE49" s="20">
        <f>IF(AND(ISNUMBER($C49),ISNUMBER('Plan'!$J48),ISNUMBER(AE$6)),IF($C49&gt;0,IF(INT((AE$6+6-'Plan'!$J48)/$C49)&gt;=MAX(1,-INT(-(AE$6-'Plan'!$J48)/$C49)),"●",""),""),"")</f>
      </c>
      <c r="AF49" s="20">
        <f>IF(AND(ISNUMBER($C49),ISNUMBER('Plan'!$J48),ISNUMBER(AF$6)),IF($C49&gt;0,IF(INT((AF$6+6-'Plan'!$J48)/$C49)&gt;=MAX(1,-INT(-(AF$6-'Plan'!$J48)/$C49)),"●",""),""),"")</f>
      </c>
      <c r="AG49" s="20">
        <f>IF(AND(ISNUMBER($C49),ISNUMBER('Plan'!$J48),ISNUMBER(AG$6)),IF($C49&gt;0,IF(INT((AG$6+6-'Plan'!$J48)/$C49)&gt;=MAX(1,-INT(-(AG$6-'Plan'!$J48)/$C49)),"●",""),""),"")</f>
      </c>
      <c r="AH49" s="20">
        <f>IF(AND(ISNUMBER($C49),ISNUMBER('Plan'!$J48),ISNUMBER(AH$6)),IF($C49&gt;0,IF(INT((AH$6+6-'Plan'!$J48)/$C49)&gt;=MAX(1,-INT(-(AH$6-'Plan'!$J48)/$C49)),"●",""),""),"")</f>
      </c>
      <c r="AI49" s="20">
        <f>IF(AND(ISNUMBER($C49),ISNUMBER('Plan'!$J48),ISNUMBER(AI$6)),IF($C49&gt;0,IF(INT((AI$6+6-'Plan'!$J48)/$C49)&gt;=MAX(1,-INT(-(AI$6-'Plan'!$J48)/$C49)),"●",""),""),"")</f>
      </c>
      <c r="AJ49" s="20">
        <f>IF(AND(ISNUMBER($C49),ISNUMBER('Plan'!$J48),ISNUMBER(AJ$6)),IF($C49&gt;0,IF(INT((AJ$6+6-'Plan'!$J48)/$C49)&gt;=MAX(1,-INT(-(AJ$6-'Plan'!$J48)/$C49)),"●",""),""),"")</f>
      </c>
      <c r="AK49" s="20">
        <f>IF(AND(ISNUMBER($C49),ISNUMBER('Plan'!$J48),ISNUMBER(AK$6)),IF($C49&gt;0,IF(INT((AK$6+6-'Plan'!$J48)/$C49)&gt;=MAX(1,-INT(-(AK$6-'Plan'!$J48)/$C49)),"●",""),""),"")</f>
      </c>
      <c r="AL49" s="20">
        <f>IF(AND(ISNUMBER($C49),ISNUMBER('Plan'!$J48),ISNUMBER(AL$6)),IF($C49&gt;0,IF(INT((AL$6+6-'Plan'!$J48)/$C49)&gt;=MAX(1,-INT(-(AL$6-'Plan'!$J48)/$C49)),"●",""),""),"")</f>
      </c>
      <c r="AM49" s="20">
        <f>IF(AND(ISNUMBER($C49),ISNUMBER('Plan'!$J48),ISNUMBER(AM$6)),IF($C49&gt;0,IF(INT((AM$6+6-'Plan'!$J48)/$C49)&gt;=MAX(1,-INT(-(AM$6-'Plan'!$J48)/$C49)),"●",""),""),"")</f>
      </c>
      <c r="AN49" s="20">
        <f>IF(AND(ISNUMBER($C49),ISNUMBER('Plan'!$J48),ISNUMBER(AN$6)),IF($C49&gt;0,IF(INT((AN$6+6-'Plan'!$J48)/$C49)&gt;=MAX(1,-INT(-(AN$6-'Plan'!$J48)/$C49)),"●",""),""),"")</f>
      </c>
      <c r="AO49" s="20">
        <f>IF(AND(ISNUMBER($C49),ISNUMBER('Plan'!$J48),ISNUMBER(AO$6)),IF($C49&gt;0,IF(INT((AO$6+6-'Plan'!$J48)/$C49)&gt;=MAX(1,-INT(-(AO$6-'Plan'!$J48)/$C49)),"●",""),""),"")</f>
      </c>
      <c r="AP49" s="20">
        <f>IF(AND(ISNUMBER($C49),ISNUMBER('Plan'!$J48),ISNUMBER(AP$6)),IF($C49&gt;0,IF(INT((AP$6+6-'Plan'!$J48)/$C49)&gt;=MAX(1,-INT(-(AP$6-'Plan'!$J48)/$C49)),"●",""),""),"")</f>
      </c>
      <c r="AQ49" s="20">
        <f>IF(AND(ISNUMBER($C49),ISNUMBER('Plan'!$J48),ISNUMBER(AQ$6)),IF($C49&gt;0,IF(INT((AQ$6+6-'Plan'!$J48)/$C49)&gt;=MAX(1,-INT(-(AQ$6-'Plan'!$J48)/$C49)),"●",""),""),"")</f>
      </c>
      <c r="AR49" s="20">
        <f>IF(AND(ISNUMBER($C49),ISNUMBER('Plan'!$J48),ISNUMBER(AR$6)),IF($C49&gt;0,IF(INT((AR$6+6-'Plan'!$J48)/$C49)&gt;=MAX(1,-INT(-(AR$6-'Plan'!$J48)/$C49)),"●",""),""),"")</f>
      </c>
      <c r="AS49" s="20">
        <f>IF(AND(ISNUMBER($C49),ISNUMBER('Plan'!$J48),ISNUMBER(AS$6)),IF($C49&gt;0,IF(INT((AS$6+6-'Plan'!$J48)/$C49)&gt;=MAX(1,-INT(-(AS$6-'Plan'!$J48)/$C49)),"●",""),""),"")</f>
      </c>
      <c r="AT49" s="20">
        <f>IF(AND(ISNUMBER($C49),ISNUMBER('Plan'!$J48),ISNUMBER(AT$6)),IF($C49&gt;0,IF(INT((AT$6+6-'Plan'!$J48)/$C49)&gt;=MAX(1,-INT(-(AT$6-'Plan'!$J48)/$C49)),"●",""),""),"")</f>
      </c>
      <c r="AU49" s="20">
        <f>IF(AND(ISNUMBER($C49),ISNUMBER('Plan'!$J48),ISNUMBER(AU$6)),IF($C49&gt;0,IF(INT((AU$6+6-'Plan'!$J48)/$C49)&gt;=MAX(1,-INT(-(AU$6-'Plan'!$J48)/$C49)),"●",""),""),"")</f>
      </c>
      <c r="AV49" s="20">
        <f>IF(AND(ISNUMBER($C49),ISNUMBER('Plan'!$J48),ISNUMBER(AV$6)),IF($C49&gt;0,IF(INT((AV$6+6-'Plan'!$J48)/$C49)&gt;=MAX(1,-INT(-(AV$6-'Plan'!$J48)/$C49)),"●",""),""),"")</f>
      </c>
      <c r="AW49" s="20">
        <f>IF(AND(ISNUMBER($C49),ISNUMBER('Plan'!$J48),ISNUMBER(AW$6)),IF($C49&gt;0,IF(INT((AW$6+6-'Plan'!$J48)/$C49)&gt;=MAX(1,-INT(-(AW$6-'Plan'!$J48)/$C49)),"●",""),""),"")</f>
      </c>
      <c r="AX49" s="20">
        <f>IF(AND(ISNUMBER($C49),ISNUMBER('Plan'!$J48),ISNUMBER(AX$6)),IF($C49&gt;0,IF(INT((AX$6+6-'Plan'!$J48)/$C49)&gt;=MAX(1,-INT(-(AX$6-'Plan'!$J48)/$C49)),"●",""),""),"")</f>
      </c>
      <c r="AY49" s="20">
        <f>IF(AND(ISNUMBER($C49),ISNUMBER('Plan'!$J48),ISNUMBER(AY$6)),IF($C49&gt;0,IF(INT((AY$6+6-'Plan'!$J48)/$C49)&gt;=MAX(1,-INT(-(AY$6-'Plan'!$J48)/$C49)),"●",""),""),"")</f>
      </c>
      <c r="AZ49" s="20">
        <f>IF(AND(ISNUMBER($C49),ISNUMBER('Plan'!$J48),ISNUMBER(AZ$6)),IF($C49&gt;0,IF(INT((AZ$6+6-'Plan'!$J48)/$C49)&gt;=MAX(1,-INT(-(AZ$6-'Plan'!$J48)/$C49)),"●",""),""),"")</f>
      </c>
      <c r="BA49" s="20">
        <f>IF(AND(ISNUMBER($C49),ISNUMBER('Plan'!$J48),ISNUMBER(BA$6)),IF($C49&gt;0,IF(INT((BA$6+6-'Plan'!$J48)/$C49)&gt;=MAX(1,-INT(-(BA$6-'Plan'!$J48)/$C49)),"●",""),""),"")</f>
      </c>
      <c r="BB49" s="20">
        <f>IF(AND(ISNUMBER($C49),ISNUMBER('Plan'!$J48),ISNUMBER(BB$6)),IF($C49&gt;0,IF(INT((BB$6+6-'Plan'!$J48)/$C49)&gt;=MAX(1,-INT(-(BB$6-'Plan'!$J48)/$C49)),"●",""),""),"")</f>
      </c>
      <c r="BC49" s="20">
        <f>IF(AND(ISNUMBER($C49),ISNUMBER('Plan'!$J48),ISNUMBER(BC$6)),IF($C49&gt;0,IF(INT((BC$6+6-'Plan'!$J48)/$C49)&gt;=MAX(1,-INT(-(BC$6-'Plan'!$J48)/$C49)),"●",""),""),"")</f>
      </c>
      <c r="BD49" s="20">
        <f>IF(AND(ISNUMBER($C49),ISNUMBER('Plan'!$J48),ISNUMBER(BD$6)),IF($C49&gt;0,IF(INT((BD$6+6-'Plan'!$J48)/$C49)&gt;=MAX(1,-INT(-(BD$6-'Plan'!$J48)/$C49)),"●",""),""),"")</f>
      </c>
    </row>
    <row r="50" spans="1:56" x14ac:dyDescent="0.25">
      <c r="A50" s="11">
        <f>IF('Plan'!B49="",IF('Plan'!A49="","",'Plan'!A49),'Plan'!B49)</f>
      </c>
      <c r="B50" s="11">
        <f>IF('Plan'!D49="","",'Plan'!D49)</f>
      </c>
      <c r="C50" s="18">
        <f>IF(ISNUMBER('Plan'!F49),IF('Plan'!G49="meses",'Plan'!F49*365.25/12,IF('Plan'!G49="semanas",'Plan'!F49*7,IF('Plan'!G49="días",'Plan'!F49,""))),"")</f>
      </c>
      <c r="D50" s="19">
        <f>IF(ISNUMBER('Plan'!H49),'Plan'!H49,"")</f>
      </c>
      <c r="E50" s="20">
        <f>IF(AND(ISNUMBER($C50),ISNUMBER('Plan'!$J49),ISNUMBER(E$6)),IF($C50&gt;0,IF(INT((E$6+6-'Plan'!$J49)/$C50)&gt;=MAX(1,-INT(-(E$6-'Plan'!$J49)/$C50)),"●",""),""),"")</f>
      </c>
      <c r="F50" s="20">
        <f>IF(AND(ISNUMBER($C50),ISNUMBER('Plan'!$J49),ISNUMBER(F$6)),IF($C50&gt;0,IF(INT((F$6+6-'Plan'!$J49)/$C50)&gt;=MAX(1,-INT(-(F$6-'Plan'!$J49)/$C50)),"●",""),""),"")</f>
      </c>
      <c r="G50" s="20">
        <f>IF(AND(ISNUMBER($C50),ISNUMBER('Plan'!$J49),ISNUMBER(G$6)),IF($C50&gt;0,IF(INT((G$6+6-'Plan'!$J49)/$C50)&gt;=MAX(1,-INT(-(G$6-'Plan'!$J49)/$C50)),"●",""),""),"")</f>
      </c>
      <c r="H50" s="20">
        <f>IF(AND(ISNUMBER($C50),ISNUMBER('Plan'!$J49),ISNUMBER(H$6)),IF($C50&gt;0,IF(INT((H$6+6-'Plan'!$J49)/$C50)&gt;=MAX(1,-INT(-(H$6-'Plan'!$J49)/$C50)),"●",""),""),"")</f>
      </c>
      <c r="I50" s="20">
        <f>IF(AND(ISNUMBER($C50),ISNUMBER('Plan'!$J49),ISNUMBER(I$6)),IF($C50&gt;0,IF(INT((I$6+6-'Plan'!$J49)/$C50)&gt;=MAX(1,-INT(-(I$6-'Plan'!$J49)/$C50)),"●",""),""),"")</f>
      </c>
      <c r="J50" s="20">
        <f>IF(AND(ISNUMBER($C50),ISNUMBER('Plan'!$J49),ISNUMBER(J$6)),IF($C50&gt;0,IF(INT((J$6+6-'Plan'!$J49)/$C50)&gt;=MAX(1,-INT(-(J$6-'Plan'!$J49)/$C50)),"●",""),""),"")</f>
      </c>
      <c r="K50" s="20">
        <f>IF(AND(ISNUMBER($C50),ISNUMBER('Plan'!$J49),ISNUMBER(K$6)),IF($C50&gt;0,IF(INT((K$6+6-'Plan'!$J49)/$C50)&gt;=MAX(1,-INT(-(K$6-'Plan'!$J49)/$C50)),"●",""),""),"")</f>
      </c>
      <c r="L50" s="20">
        <f>IF(AND(ISNUMBER($C50),ISNUMBER('Plan'!$J49),ISNUMBER(L$6)),IF($C50&gt;0,IF(INT((L$6+6-'Plan'!$J49)/$C50)&gt;=MAX(1,-INT(-(L$6-'Plan'!$J49)/$C50)),"●",""),""),"")</f>
      </c>
      <c r="M50" s="20">
        <f>IF(AND(ISNUMBER($C50),ISNUMBER('Plan'!$J49),ISNUMBER(M$6)),IF($C50&gt;0,IF(INT((M$6+6-'Plan'!$J49)/$C50)&gt;=MAX(1,-INT(-(M$6-'Plan'!$J49)/$C50)),"●",""),""),"")</f>
      </c>
      <c r="N50" s="20">
        <f>IF(AND(ISNUMBER($C50),ISNUMBER('Plan'!$J49),ISNUMBER(N$6)),IF($C50&gt;0,IF(INT((N$6+6-'Plan'!$J49)/$C50)&gt;=MAX(1,-INT(-(N$6-'Plan'!$J49)/$C50)),"●",""),""),"")</f>
      </c>
      <c r="O50" s="20">
        <f>IF(AND(ISNUMBER($C50),ISNUMBER('Plan'!$J49),ISNUMBER(O$6)),IF($C50&gt;0,IF(INT((O$6+6-'Plan'!$J49)/$C50)&gt;=MAX(1,-INT(-(O$6-'Plan'!$J49)/$C50)),"●",""),""),"")</f>
      </c>
      <c r="P50" s="20">
        <f>IF(AND(ISNUMBER($C50),ISNUMBER('Plan'!$J49),ISNUMBER(P$6)),IF($C50&gt;0,IF(INT((P$6+6-'Plan'!$J49)/$C50)&gt;=MAX(1,-INT(-(P$6-'Plan'!$J49)/$C50)),"●",""),""),"")</f>
      </c>
      <c r="Q50" s="20">
        <f>IF(AND(ISNUMBER($C50),ISNUMBER('Plan'!$J49),ISNUMBER(Q$6)),IF($C50&gt;0,IF(INT((Q$6+6-'Plan'!$J49)/$C50)&gt;=MAX(1,-INT(-(Q$6-'Plan'!$J49)/$C50)),"●",""),""),"")</f>
      </c>
      <c r="R50" s="20">
        <f>IF(AND(ISNUMBER($C50),ISNUMBER('Plan'!$J49),ISNUMBER(R$6)),IF($C50&gt;0,IF(INT((R$6+6-'Plan'!$J49)/$C50)&gt;=MAX(1,-INT(-(R$6-'Plan'!$J49)/$C50)),"●",""),""),"")</f>
      </c>
      <c r="S50" s="20">
        <f>IF(AND(ISNUMBER($C50),ISNUMBER('Plan'!$J49),ISNUMBER(S$6)),IF($C50&gt;0,IF(INT((S$6+6-'Plan'!$J49)/$C50)&gt;=MAX(1,-INT(-(S$6-'Plan'!$J49)/$C50)),"●",""),""),"")</f>
      </c>
      <c r="T50" s="20">
        <f>IF(AND(ISNUMBER($C50),ISNUMBER('Plan'!$J49),ISNUMBER(T$6)),IF($C50&gt;0,IF(INT((T$6+6-'Plan'!$J49)/$C50)&gt;=MAX(1,-INT(-(T$6-'Plan'!$J49)/$C50)),"●",""),""),"")</f>
      </c>
      <c r="U50" s="20">
        <f>IF(AND(ISNUMBER($C50),ISNUMBER('Plan'!$J49),ISNUMBER(U$6)),IF($C50&gt;0,IF(INT((U$6+6-'Plan'!$J49)/$C50)&gt;=MAX(1,-INT(-(U$6-'Plan'!$J49)/$C50)),"●",""),""),"")</f>
      </c>
      <c r="V50" s="20">
        <f>IF(AND(ISNUMBER($C50),ISNUMBER('Plan'!$J49),ISNUMBER(V$6)),IF($C50&gt;0,IF(INT((V$6+6-'Plan'!$J49)/$C50)&gt;=MAX(1,-INT(-(V$6-'Plan'!$J49)/$C50)),"●",""),""),"")</f>
      </c>
      <c r="W50" s="20">
        <f>IF(AND(ISNUMBER($C50),ISNUMBER('Plan'!$J49),ISNUMBER(W$6)),IF($C50&gt;0,IF(INT((W$6+6-'Plan'!$J49)/$C50)&gt;=MAX(1,-INT(-(W$6-'Plan'!$J49)/$C50)),"●",""),""),"")</f>
      </c>
      <c r="X50" s="20">
        <f>IF(AND(ISNUMBER($C50),ISNUMBER('Plan'!$J49),ISNUMBER(X$6)),IF($C50&gt;0,IF(INT((X$6+6-'Plan'!$J49)/$C50)&gt;=MAX(1,-INT(-(X$6-'Plan'!$J49)/$C50)),"●",""),""),"")</f>
      </c>
      <c r="Y50" s="20">
        <f>IF(AND(ISNUMBER($C50),ISNUMBER('Plan'!$J49),ISNUMBER(Y$6)),IF($C50&gt;0,IF(INT((Y$6+6-'Plan'!$J49)/$C50)&gt;=MAX(1,-INT(-(Y$6-'Plan'!$J49)/$C50)),"●",""),""),"")</f>
      </c>
      <c r="Z50" s="20">
        <f>IF(AND(ISNUMBER($C50),ISNUMBER('Plan'!$J49),ISNUMBER(Z$6)),IF($C50&gt;0,IF(INT((Z$6+6-'Plan'!$J49)/$C50)&gt;=MAX(1,-INT(-(Z$6-'Plan'!$J49)/$C50)),"●",""),""),"")</f>
      </c>
      <c r="AA50" s="20">
        <f>IF(AND(ISNUMBER($C50),ISNUMBER('Plan'!$J49),ISNUMBER(AA$6)),IF($C50&gt;0,IF(INT((AA$6+6-'Plan'!$J49)/$C50)&gt;=MAX(1,-INT(-(AA$6-'Plan'!$J49)/$C50)),"●",""),""),"")</f>
      </c>
      <c r="AB50" s="20">
        <f>IF(AND(ISNUMBER($C50),ISNUMBER('Plan'!$J49),ISNUMBER(AB$6)),IF($C50&gt;0,IF(INT((AB$6+6-'Plan'!$J49)/$C50)&gt;=MAX(1,-INT(-(AB$6-'Plan'!$J49)/$C50)),"●",""),""),"")</f>
      </c>
      <c r="AC50" s="20">
        <f>IF(AND(ISNUMBER($C50),ISNUMBER('Plan'!$J49),ISNUMBER(AC$6)),IF($C50&gt;0,IF(INT((AC$6+6-'Plan'!$J49)/$C50)&gt;=MAX(1,-INT(-(AC$6-'Plan'!$J49)/$C50)),"●",""),""),"")</f>
      </c>
      <c r="AD50" s="20">
        <f>IF(AND(ISNUMBER($C50),ISNUMBER('Plan'!$J49),ISNUMBER(AD$6)),IF($C50&gt;0,IF(INT((AD$6+6-'Plan'!$J49)/$C50)&gt;=MAX(1,-INT(-(AD$6-'Plan'!$J49)/$C50)),"●",""),""),"")</f>
      </c>
      <c r="AE50" s="20">
        <f>IF(AND(ISNUMBER($C50),ISNUMBER('Plan'!$J49),ISNUMBER(AE$6)),IF($C50&gt;0,IF(INT((AE$6+6-'Plan'!$J49)/$C50)&gt;=MAX(1,-INT(-(AE$6-'Plan'!$J49)/$C50)),"●",""),""),"")</f>
      </c>
      <c r="AF50" s="20">
        <f>IF(AND(ISNUMBER($C50),ISNUMBER('Plan'!$J49),ISNUMBER(AF$6)),IF($C50&gt;0,IF(INT((AF$6+6-'Plan'!$J49)/$C50)&gt;=MAX(1,-INT(-(AF$6-'Plan'!$J49)/$C50)),"●",""),""),"")</f>
      </c>
      <c r="AG50" s="20">
        <f>IF(AND(ISNUMBER($C50),ISNUMBER('Plan'!$J49),ISNUMBER(AG$6)),IF($C50&gt;0,IF(INT((AG$6+6-'Plan'!$J49)/$C50)&gt;=MAX(1,-INT(-(AG$6-'Plan'!$J49)/$C50)),"●",""),""),"")</f>
      </c>
      <c r="AH50" s="20">
        <f>IF(AND(ISNUMBER($C50),ISNUMBER('Plan'!$J49),ISNUMBER(AH$6)),IF($C50&gt;0,IF(INT((AH$6+6-'Plan'!$J49)/$C50)&gt;=MAX(1,-INT(-(AH$6-'Plan'!$J49)/$C50)),"●",""),""),"")</f>
      </c>
      <c r="AI50" s="20">
        <f>IF(AND(ISNUMBER($C50),ISNUMBER('Plan'!$J49),ISNUMBER(AI$6)),IF($C50&gt;0,IF(INT((AI$6+6-'Plan'!$J49)/$C50)&gt;=MAX(1,-INT(-(AI$6-'Plan'!$J49)/$C50)),"●",""),""),"")</f>
      </c>
      <c r="AJ50" s="20">
        <f>IF(AND(ISNUMBER($C50),ISNUMBER('Plan'!$J49),ISNUMBER(AJ$6)),IF($C50&gt;0,IF(INT((AJ$6+6-'Plan'!$J49)/$C50)&gt;=MAX(1,-INT(-(AJ$6-'Plan'!$J49)/$C50)),"●",""),""),"")</f>
      </c>
      <c r="AK50" s="20">
        <f>IF(AND(ISNUMBER($C50),ISNUMBER('Plan'!$J49),ISNUMBER(AK$6)),IF($C50&gt;0,IF(INT((AK$6+6-'Plan'!$J49)/$C50)&gt;=MAX(1,-INT(-(AK$6-'Plan'!$J49)/$C50)),"●",""),""),"")</f>
      </c>
      <c r="AL50" s="20">
        <f>IF(AND(ISNUMBER($C50),ISNUMBER('Plan'!$J49),ISNUMBER(AL$6)),IF($C50&gt;0,IF(INT((AL$6+6-'Plan'!$J49)/$C50)&gt;=MAX(1,-INT(-(AL$6-'Plan'!$J49)/$C50)),"●",""),""),"")</f>
      </c>
      <c r="AM50" s="20">
        <f>IF(AND(ISNUMBER($C50),ISNUMBER('Plan'!$J49),ISNUMBER(AM$6)),IF($C50&gt;0,IF(INT((AM$6+6-'Plan'!$J49)/$C50)&gt;=MAX(1,-INT(-(AM$6-'Plan'!$J49)/$C50)),"●",""),""),"")</f>
      </c>
      <c r="AN50" s="20">
        <f>IF(AND(ISNUMBER($C50),ISNUMBER('Plan'!$J49),ISNUMBER(AN$6)),IF($C50&gt;0,IF(INT((AN$6+6-'Plan'!$J49)/$C50)&gt;=MAX(1,-INT(-(AN$6-'Plan'!$J49)/$C50)),"●",""),""),"")</f>
      </c>
      <c r="AO50" s="20">
        <f>IF(AND(ISNUMBER($C50),ISNUMBER('Plan'!$J49),ISNUMBER(AO$6)),IF($C50&gt;0,IF(INT((AO$6+6-'Plan'!$J49)/$C50)&gt;=MAX(1,-INT(-(AO$6-'Plan'!$J49)/$C50)),"●",""),""),"")</f>
      </c>
      <c r="AP50" s="20">
        <f>IF(AND(ISNUMBER($C50),ISNUMBER('Plan'!$J49),ISNUMBER(AP$6)),IF($C50&gt;0,IF(INT((AP$6+6-'Plan'!$J49)/$C50)&gt;=MAX(1,-INT(-(AP$6-'Plan'!$J49)/$C50)),"●",""),""),"")</f>
      </c>
      <c r="AQ50" s="20">
        <f>IF(AND(ISNUMBER($C50),ISNUMBER('Plan'!$J49),ISNUMBER(AQ$6)),IF($C50&gt;0,IF(INT((AQ$6+6-'Plan'!$J49)/$C50)&gt;=MAX(1,-INT(-(AQ$6-'Plan'!$J49)/$C50)),"●",""),""),"")</f>
      </c>
      <c r="AR50" s="20">
        <f>IF(AND(ISNUMBER($C50),ISNUMBER('Plan'!$J49),ISNUMBER(AR$6)),IF($C50&gt;0,IF(INT((AR$6+6-'Plan'!$J49)/$C50)&gt;=MAX(1,-INT(-(AR$6-'Plan'!$J49)/$C50)),"●",""),""),"")</f>
      </c>
      <c r="AS50" s="20">
        <f>IF(AND(ISNUMBER($C50),ISNUMBER('Plan'!$J49),ISNUMBER(AS$6)),IF($C50&gt;0,IF(INT((AS$6+6-'Plan'!$J49)/$C50)&gt;=MAX(1,-INT(-(AS$6-'Plan'!$J49)/$C50)),"●",""),""),"")</f>
      </c>
      <c r="AT50" s="20">
        <f>IF(AND(ISNUMBER($C50),ISNUMBER('Plan'!$J49),ISNUMBER(AT$6)),IF($C50&gt;0,IF(INT((AT$6+6-'Plan'!$J49)/$C50)&gt;=MAX(1,-INT(-(AT$6-'Plan'!$J49)/$C50)),"●",""),""),"")</f>
      </c>
      <c r="AU50" s="20">
        <f>IF(AND(ISNUMBER($C50),ISNUMBER('Plan'!$J49),ISNUMBER(AU$6)),IF($C50&gt;0,IF(INT((AU$6+6-'Plan'!$J49)/$C50)&gt;=MAX(1,-INT(-(AU$6-'Plan'!$J49)/$C50)),"●",""),""),"")</f>
      </c>
      <c r="AV50" s="20">
        <f>IF(AND(ISNUMBER($C50),ISNUMBER('Plan'!$J49),ISNUMBER(AV$6)),IF($C50&gt;0,IF(INT((AV$6+6-'Plan'!$J49)/$C50)&gt;=MAX(1,-INT(-(AV$6-'Plan'!$J49)/$C50)),"●",""),""),"")</f>
      </c>
      <c r="AW50" s="20">
        <f>IF(AND(ISNUMBER($C50),ISNUMBER('Plan'!$J49),ISNUMBER(AW$6)),IF($C50&gt;0,IF(INT((AW$6+6-'Plan'!$J49)/$C50)&gt;=MAX(1,-INT(-(AW$6-'Plan'!$J49)/$C50)),"●",""),""),"")</f>
      </c>
      <c r="AX50" s="20">
        <f>IF(AND(ISNUMBER($C50),ISNUMBER('Plan'!$J49),ISNUMBER(AX$6)),IF($C50&gt;0,IF(INT((AX$6+6-'Plan'!$J49)/$C50)&gt;=MAX(1,-INT(-(AX$6-'Plan'!$J49)/$C50)),"●",""),""),"")</f>
      </c>
      <c r="AY50" s="20">
        <f>IF(AND(ISNUMBER($C50),ISNUMBER('Plan'!$J49),ISNUMBER(AY$6)),IF($C50&gt;0,IF(INT((AY$6+6-'Plan'!$J49)/$C50)&gt;=MAX(1,-INT(-(AY$6-'Plan'!$J49)/$C50)),"●",""),""),"")</f>
      </c>
      <c r="AZ50" s="20">
        <f>IF(AND(ISNUMBER($C50),ISNUMBER('Plan'!$J49),ISNUMBER(AZ$6)),IF($C50&gt;0,IF(INT((AZ$6+6-'Plan'!$J49)/$C50)&gt;=MAX(1,-INT(-(AZ$6-'Plan'!$J49)/$C50)),"●",""),""),"")</f>
      </c>
      <c r="BA50" s="20">
        <f>IF(AND(ISNUMBER($C50),ISNUMBER('Plan'!$J49),ISNUMBER(BA$6)),IF($C50&gt;0,IF(INT((BA$6+6-'Plan'!$J49)/$C50)&gt;=MAX(1,-INT(-(BA$6-'Plan'!$J49)/$C50)),"●",""),""),"")</f>
      </c>
      <c r="BB50" s="20">
        <f>IF(AND(ISNUMBER($C50),ISNUMBER('Plan'!$J49),ISNUMBER(BB$6)),IF($C50&gt;0,IF(INT((BB$6+6-'Plan'!$J49)/$C50)&gt;=MAX(1,-INT(-(BB$6-'Plan'!$J49)/$C50)),"●",""),""),"")</f>
      </c>
      <c r="BC50" s="20">
        <f>IF(AND(ISNUMBER($C50),ISNUMBER('Plan'!$J49),ISNUMBER(BC$6)),IF($C50&gt;0,IF(INT((BC$6+6-'Plan'!$J49)/$C50)&gt;=MAX(1,-INT(-(BC$6-'Plan'!$J49)/$C50)),"●",""),""),"")</f>
      </c>
      <c r="BD50" s="20">
        <f>IF(AND(ISNUMBER($C50),ISNUMBER('Plan'!$J49),ISNUMBER(BD$6)),IF($C50&gt;0,IF(INT((BD$6+6-'Plan'!$J49)/$C50)&gt;=MAX(1,-INT(-(BD$6-'Plan'!$J49)/$C50)),"●",""),""),"")</f>
      </c>
    </row>
    <row r="51" spans="1:56" x14ac:dyDescent="0.25">
      <c r="A51" s="11">
        <f>IF('Plan'!B50="",IF('Plan'!A50="","",'Plan'!A50),'Plan'!B50)</f>
      </c>
      <c r="B51" s="11">
        <f>IF('Plan'!D50="","",'Plan'!D50)</f>
      </c>
      <c r="C51" s="18">
        <f>IF(ISNUMBER('Plan'!F50),IF('Plan'!G50="meses",'Plan'!F50*365.25/12,IF('Plan'!G50="semanas",'Plan'!F50*7,IF('Plan'!G50="días",'Plan'!F50,""))),"")</f>
      </c>
      <c r="D51" s="19">
        <f>IF(ISNUMBER('Plan'!H50),'Plan'!H50,"")</f>
      </c>
      <c r="E51" s="20">
        <f>IF(AND(ISNUMBER($C51),ISNUMBER('Plan'!$J50),ISNUMBER(E$6)),IF($C51&gt;0,IF(INT((E$6+6-'Plan'!$J50)/$C51)&gt;=MAX(1,-INT(-(E$6-'Plan'!$J50)/$C51)),"●",""),""),"")</f>
      </c>
      <c r="F51" s="20">
        <f>IF(AND(ISNUMBER($C51),ISNUMBER('Plan'!$J50),ISNUMBER(F$6)),IF($C51&gt;0,IF(INT((F$6+6-'Plan'!$J50)/$C51)&gt;=MAX(1,-INT(-(F$6-'Plan'!$J50)/$C51)),"●",""),""),"")</f>
      </c>
      <c r="G51" s="20">
        <f>IF(AND(ISNUMBER($C51),ISNUMBER('Plan'!$J50),ISNUMBER(G$6)),IF($C51&gt;0,IF(INT((G$6+6-'Plan'!$J50)/$C51)&gt;=MAX(1,-INT(-(G$6-'Plan'!$J50)/$C51)),"●",""),""),"")</f>
      </c>
      <c r="H51" s="20">
        <f>IF(AND(ISNUMBER($C51),ISNUMBER('Plan'!$J50),ISNUMBER(H$6)),IF($C51&gt;0,IF(INT((H$6+6-'Plan'!$J50)/$C51)&gt;=MAX(1,-INT(-(H$6-'Plan'!$J50)/$C51)),"●",""),""),"")</f>
      </c>
      <c r="I51" s="20">
        <f>IF(AND(ISNUMBER($C51),ISNUMBER('Plan'!$J50),ISNUMBER(I$6)),IF($C51&gt;0,IF(INT((I$6+6-'Plan'!$J50)/$C51)&gt;=MAX(1,-INT(-(I$6-'Plan'!$J50)/$C51)),"●",""),""),"")</f>
      </c>
      <c r="J51" s="20">
        <f>IF(AND(ISNUMBER($C51),ISNUMBER('Plan'!$J50),ISNUMBER(J$6)),IF($C51&gt;0,IF(INT((J$6+6-'Plan'!$J50)/$C51)&gt;=MAX(1,-INT(-(J$6-'Plan'!$J50)/$C51)),"●",""),""),"")</f>
      </c>
      <c r="K51" s="20">
        <f>IF(AND(ISNUMBER($C51),ISNUMBER('Plan'!$J50),ISNUMBER(K$6)),IF($C51&gt;0,IF(INT((K$6+6-'Plan'!$J50)/$C51)&gt;=MAX(1,-INT(-(K$6-'Plan'!$J50)/$C51)),"●",""),""),"")</f>
      </c>
      <c r="L51" s="20">
        <f>IF(AND(ISNUMBER($C51),ISNUMBER('Plan'!$J50),ISNUMBER(L$6)),IF($C51&gt;0,IF(INT((L$6+6-'Plan'!$J50)/$C51)&gt;=MAX(1,-INT(-(L$6-'Plan'!$J50)/$C51)),"●",""),""),"")</f>
      </c>
      <c r="M51" s="20">
        <f>IF(AND(ISNUMBER($C51),ISNUMBER('Plan'!$J50),ISNUMBER(M$6)),IF($C51&gt;0,IF(INT((M$6+6-'Plan'!$J50)/$C51)&gt;=MAX(1,-INT(-(M$6-'Plan'!$J50)/$C51)),"●",""),""),"")</f>
      </c>
      <c r="N51" s="20">
        <f>IF(AND(ISNUMBER($C51),ISNUMBER('Plan'!$J50),ISNUMBER(N$6)),IF($C51&gt;0,IF(INT((N$6+6-'Plan'!$J50)/$C51)&gt;=MAX(1,-INT(-(N$6-'Plan'!$J50)/$C51)),"●",""),""),"")</f>
      </c>
      <c r="O51" s="20">
        <f>IF(AND(ISNUMBER($C51),ISNUMBER('Plan'!$J50),ISNUMBER(O$6)),IF($C51&gt;0,IF(INT((O$6+6-'Plan'!$J50)/$C51)&gt;=MAX(1,-INT(-(O$6-'Plan'!$J50)/$C51)),"●",""),""),"")</f>
      </c>
      <c r="P51" s="20">
        <f>IF(AND(ISNUMBER($C51),ISNUMBER('Plan'!$J50),ISNUMBER(P$6)),IF($C51&gt;0,IF(INT((P$6+6-'Plan'!$J50)/$C51)&gt;=MAX(1,-INT(-(P$6-'Plan'!$J50)/$C51)),"●",""),""),"")</f>
      </c>
      <c r="Q51" s="20">
        <f>IF(AND(ISNUMBER($C51),ISNUMBER('Plan'!$J50),ISNUMBER(Q$6)),IF($C51&gt;0,IF(INT((Q$6+6-'Plan'!$J50)/$C51)&gt;=MAX(1,-INT(-(Q$6-'Plan'!$J50)/$C51)),"●",""),""),"")</f>
      </c>
      <c r="R51" s="20">
        <f>IF(AND(ISNUMBER($C51),ISNUMBER('Plan'!$J50),ISNUMBER(R$6)),IF($C51&gt;0,IF(INT((R$6+6-'Plan'!$J50)/$C51)&gt;=MAX(1,-INT(-(R$6-'Plan'!$J50)/$C51)),"●",""),""),"")</f>
      </c>
      <c r="S51" s="20">
        <f>IF(AND(ISNUMBER($C51),ISNUMBER('Plan'!$J50),ISNUMBER(S$6)),IF($C51&gt;0,IF(INT((S$6+6-'Plan'!$J50)/$C51)&gt;=MAX(1,-INT(-(S$6-'Plan'!$J50)/$C51)),"●",""),""),"")</f>
      </c>
      <c r="T51" s="20">
        <f>IF(AND(ISNUMBER($C51),ISNUMBER('Plan'!$J50),ISNUMBER(T$6)),IF($C51&gt;0,IF(INT((T$6+6-'Plan'!$J50)/$C51)&gt;=MAX(1,-INT(-(T$6-'Plan'!$J50)/$C51)),"●",""),""),"")</f>
      </c>
      <c r="U51" s="20">
        <f>IF(AND(ISNUMBER($C51),ISNUMBER('Plan'!$J50),ISNUMBER(U$6)),IF($C51&gt;0,IF(INT((U$6+6-'Plan'!$J50)/$C51)&gt;=MAX(1,-INT(-(U$6-'Plan'!$J50)/$C51)),"●",""),""),"")</f>
      </c>
      <c r="V51" s="20">
        <f>IF(AND(ISNUMBER($C51),ISNUMBER('Plan'!$J50),ISNUMBER(V$6)),IF($C51&gt;0,IF(INT((V$6+6-'Plan'!$J50)/$C51)&gt;=MAX(1,-INT(-(V$6-'Plan'!$J50)/$C51)),"●",""),""),"")</f>
      </c>
      <c r="W51" s="20">
        <f>IF(AND(ISNUMBER($C51),ISNUMBER('Plan'!$J50),ISNUMBER(W$6)),IF($C51&gt;0,IF(INT((W$6+6-'Plan'!$J50)/$C51)&gt;=MAX(1,-INT(-(W$6-'Plan'!$J50)/$C51)),"●",""),""),"")</f>
      </c>
      <c r="X51" s="20">
        <f>IF(AND(ISNUMBER($C51),ISNUMBER('Plan'!$J50),ISNUMBER(X$6)),IF($C51&gt;0,IF(INT((X$6+6-'Plan'!$J50)/$C51)&gt;=MAX(1,-INT(-(X$6-'Plan'!$J50)/$C51)),"●",""),""),"")</f>
      </c>
      <c r="Y51" s="20">
        <f>IF(AND(ISNUMBER($C51),ISNUMBER('Plan'!$J50),ISNUMBER(Y$6)),IF($C51&gt;0,IF(INT((Y$6+6-'Plan'!$J50)/$C51)&gt;=MAX(1,-INT(-(Y$6-'Plan'!$J50)/$C51)),"●",""),""),"")</f>
      </c>
      <c r="Z51" s="20">
        <f>IF(AND(ISNUMBER($C51),ISNUMBER('Plan'!$J50),ISNUMBER(Z$6)),IF($C51&gt;0,IF(INT((Z$6+6-'Plan'!$J50)/$C51)&gt;=MAX(1,-INT(-(Z$6-'Plan'!$J50)/$C51)),"●",""),""),"")</f>
      </c>
      <c r="AA51" s="20">
        <f>IF(AND(ISNUMBER($C51),ISNUMBER('Plan'!$J50),ISNUMBER(AA$6)),IF($C51&gt;0,IF(INT((AA$6+6-'Plan'!$J50)/$C51)&gt;=MAX(1,-INT(-(AA$6-'Plan'!$J50)/$C51)),"●",""),""),"")</f>
      </c>
      <c r="AB51" s="20">
        <f>IF(AND(ISNUMBER($C51),ISNUMBER('Plan'!$J50),ISNUMBER(AB$6)),IF($C51&gt;0,IF(INT((AB$6+6-'Plan'!$J50)/$C51)&gt;=MAX(1,-INT(-(AB$6-'Plan'!$J50)/$C51)),"●",""),""),"")</f>
      </c>
      <c r="AC51" s="20">
        <f>IF(AND(ISNUMBER($C51),ISNUMBER('Plan'!$J50),ISNUMBER(AC$6)),IF($C51&gt;0,IF(INT((AC$6+6-'Plan'!$J50)/$C51)&gt;=MAX(1,-INT(-(AC$6-'Plan'!$J50)/$C51)),"●",""),""),"")</f>
      </c>
      <c r="AD51" s="20">
        <f>IF(AND(ISNUMBER($C51),ISNUMBER('Plan'!$J50),ISNUMBER(AD$6)),IF($C51&gt;0,IF(INT((AD$6+6-'Plan'!$J50)/$C51)&gt;=MAX(1,-INT(-(AD$6-'Plan'!$J50)/$C51)),"●",""),""),"")</f>
      </c>
      <c r="AE51" s="20">
        <f>IF(AND(ISNUMBER($C51),ISNUMBER('Plan'!$J50),ISNUMBER(AE$6)),IF($C51&gt;0,IF(INT((AE$6+6-'Plan'!$J50)/$C51)&gt;=MAX(1,-INT(-(AE$6-'Plan'!$J50)/$C51)),"●",""),""),"")</f>
      </c>
      <c r="AF51" s="20">
        <f>IF(AND(ISNUMBER($C51),ISNUMBER('Plan'!$J50),ISNUMBER(AF$6)),IF($C51&gt;0,IF(INT((AF$6+6-'Plan'!$J50)/$C51)&gt;=MAX(1,-INT(-(AF$6-'Plan'!$J50)/$C51)),"●",""),""),"")</f>
      </c>
      <c r="AG51" s="20">
        <f>IF(AND(ISNUMBER($C51),ISNUMBER('Plan'!$J50),ISNUMBER(AG$6)),IF($C51&gt;0,IF(INT((AG$6+6-'Plan'!$J50)/$C51)&gt;=MAX(1,-INT(-(AG$6-'Plan'!$J50)/$C51)),"●",""),""),"")</f>
      </c>
      <c r="AH51" s="20">
        <f>IF(AND(ISNUMBER($C51),ISNUMBER('Plan'!$J50),ISNUMBER(AH$6)),IF($C51&gt;0,IF(INT((AH$6+6-'Plan'!$J50)/$C51)&gt;=MAX(1,-INT(-(AH$6-'Plan'!$J50)/$C51)),"●",""),""),"")</f>
      </c>
      <c r="AI51" s="20">
        <f>IF(AND(ISNUMBER($C51),ISNUMBER('Plan'!$J50),ISNUMBER(AI$6)),IF($C51&gt;0,IF(INT((AI$6+6-'Plan'!$J50)/$C51)&gt;=MAX(1,-INT(-(AI$6-'Plan'!$J50)/$C51)),"●",""),""),"")</f>
      </c>
      <c r="AJ51" s="20">
        <f>IF(AND(ISNUMBER($C51),ISNUMBER('Plan'!$J50),ISNUMBER(AJ$6)),IF($C51&gt;0,IF(INT((AJ$6+6-'Plan'!$J50)/$C51)&gt;=MAX(1,-INT(-(AJ$6-'Plan'!$J50)/$C51)),"●",""),""),"")</f>
      </c>
      <c r="AK51" s="20">
        <f>IF(AND(ISNUMBER($C51),ISNUMBER('Plan'!$J50),ISNUMBER(AK$6)),IF($C51&gt;0,IF(INT((AK$6+6-'Plan'!$J50)/$C51)&gt;=MAX(1,-INT(-(AK$6-'Plan'!$J50)/$C51)),"●",""),""),"")</f>
      </c>
      <c r="AL51" s="20">
        <f>IF(AND(ISNUMBER($C51),ISNUMBER('Plan'!$J50),ISNUMBER(AL$6)),IF($C51&gt;0,IF(INT((AL$6+6-'Plan'!$J50)/$C51)&gt;=MAX(1,-INT(-(AL$6-'Plan'!$J50)/$C51)),"●",""),""),"")</f>
      </c>
      <c r="AM51" s="20">
        <f>IF(AND(ISNUMBER($C51),ISNUMBER('Plan'!$J50),ISNUMBER(AM$6)),IF($C51&gt;0,IF(INT((AM$6+6-'Plan'!$J50)/$C51)&gt;=MAX(1,-INT(-(AM$6-'Plan'!$J50)/$C51)),"●",""),""),"")</f>
      </c>
      <c r="AN51" s="20">
        <f>IF(AND(ISNUMBER($C51),ISNUMBER('Plan'!$J50),ISNUMBER(AN$6)),IF($C51&gt;0,IF(INT((AN$6+6-'Plan'!$J50)/$C51)&gt;=MAX(1,-INT(-(AN$6-'Plan'!$J50)/$C51)),"●",""),""),"")</f>
      </c>
      <c r="AO51" s="20">
        <f>IF(AND(ISNUMBER($C51),ISNUMBER('Plan'!$J50),ISNUMBER(AO$6)),IF($C51&gt;0,IF(INT((AO$6+6-'Plan'!$J50)/$C51)&gt;=MAX(1,-INT(-(AO$6-'Plan'!$J50)/$C51)),"●",""),""),"")</f>
      </c>
      <c r="AP51" s="20">
        <f>IF(AND(ISNUMBER($C51),ISNUMBER('Plan'!$J50),ISNUMBER(AP$6)),IF($C51&gt;0,IF(INT((AP$6+6-'Plan'!$J50)/$C51)&gt;=MAX(1,-INT(-(AP$6-'Plan'!$J50)/$C51)),"●",""),""),"")</f>
      </c>
      <c r="AQ51" s="20">
        <f>IF(AND(ISNUMBER($C51),ISNUMBER('Plan'!$J50),ISNUMBER(AQ$6)),IF($C51&gt;0,IF(INT((AQ$6+6-'Plan'!$J50)/$C51)&gt;=MAX(1,-INT(-(AQ$6-'Plan'!$J50)/$C51)),"●",""),""),"")</f>
      </c>
      <c r="AR51" s="20">
        <f>IF(AND(ISNUMBER($C51),ISNUMBER('Plan'!$J50),ISNUMBER(AR$6)),IF($C51&gt;0,IF(INT((AR$6+6-'Plan'!$J50)/$C51)&gt;=MAX(1,-INT(-(AR$6-'Plan'!$J50)/$C51)),"●",""),""),"")</f>
      </c>
      <c r="AS51" s="20">
        <f>IF(AND(ISNUMBER($C51),ISNUMBER('Plan'!$J50),ISNUMBER(AS$6)),IF($C51&gt;0,IF(INT((AS$6+6-'Plan'!$J50)/$C51)&gt;=MAX(1,-INT(-(AS$6-'Plan'!$J50)/$C51)),"●",""),""),"")</f>
      </c>
      <c r="AT51" s="20">
        <f>IF(AND(ISNUMBER($C51),ISNUMBER('Plan'!$J50),ISNUMBER(AT$6)),IF($C51&gt;0,IF(INT((AT$6+6-'Plan'!$J50)/$C51)&gt;=MAX(1,-INT(-(AT$6-'Plan'!$J50)/$C51)),"●",""),""),"")</f>
      </c>
      <c r="AU51" s="20">
        <f>IF(AND(ISNUMBER($C51),ISNUMBER('Plan'!$J50),ISNUMBER(AU$6)),IF($C51&gt;0,IF(INT((AU$6+6-'Plan'!$J50)/$C51)&gt;=MAX(1,-INT(-(AU$6-'Plan'!$J50)/$C51)),"●",""),""),"")</f>
      </c>
      <c r="AV51" s="20">
        <f>IF(AND(ISNUMBER($C51),ISNUMBER('Plan'!$J50),ISNUMBER(AV$6)),IF($C51&gt;0,IF(INT((AV$6+6-'Plan'!$J50)/$C51)&gt;=MAX(1,-INT(-(AV$6-'Plan'!$J50)/$C51)),"●",""),""),"")</f>
      </c>
      <c r="AW51" s="20">
        <f>IF(AND(ISNUMBER($C51),ISNUMBER('Plan'!$J50),ISNUMBER(AW$6)),IF($C51&gt;0,IF(INT((AW$6+6-'Plan'!$J50)/$C51)&gt;=MAX(1,-INT(-(AW$6-'Plan'!$J50)/$C51)),"●",""),""),"")</f>
      </c>
      <c r="AX51" s="20">
        <f>IF(AND(ISNUMBER($C51),ISNUMBER('Plan'!$J50),ISNUMBER(AX$6)),IF($C51&gt;0,IF(INT((AX$6+6-'Plan'!$J50)/$C51)&gt;=MAX(1,-INT(-(AX$6-'Plan'!$J50)/$C51)),"●",""),""),"")</f>
      </c>
      <c r="AY51" s="20">
        <f>IF(AND(ISNUMBER($C51),ISNUMBER('Plan'!$J50),ISNUMBER(AY$6)),IF($C51&gt;0,IF(INT((AY$6+6-'Plan'!$J50)/$C51)&gt;=MAX(1,-INT(-(AY$6-'Plan'!$J50)/$C51)),"●",""),""),"")</f>
      </c>
      <c r="AZ51" s="20">
        <f>IF(AND(ISNUMBER($C51),ISNUMBER('Plan'!$J50),ISNUMBER(AZ$6)),IF($C51&gt;0,IF(INT((AZ$6+6-'Plan'!$J50)/$C51)&gt;=MAX(1,-INT(-(AZ$6-'Plan'!$J50)/$C51)),"●",""),""),"")</f>
      </c>
      <c r="BA51" s="20">
        <f>IF(AND(ISNUMBER($C51),ISNUMBER('Plan'!$J50),ISNUMBER(BA$6)),IF($C51&gt;0,IF(INT((BA$6+6-'Plan'!$J50)/$C51)&gt;=MAX(1,-INT(-(BA$6-'Plan'!$J50)/$C51)),"●",""),""),"")</f>
      </c>
      <c r="BB51" s="20">
        <f>IF(AND(ISNUMBER($C51),ISNUMBER('Plan'!$J50),ISNUMBER(BB$6)),IF($C51&gt;0,IF(INT((BB$6+6-'Plan'!$J50)/$C51)&gt;=MAX(1,-INT(-(BB$6-'Plan'!$J50)/$C51)),"●",""),""),"")</f>
      </c>
      <c r="BC51" s="20">
        <f>IF(AND(ISNUMBER($C51),ISNUMBER('Plan'!$J50),ISNUMBER(BC$6)),IF($C51&gt;0,IF(INT((BC$6+6-'Plan'!$J50)/$C51)&gt;=MAX(1,-INT(-(BC$6-'Plan'!$J50)/$C51)),"●",""),""),"")</f>
      </c>
      <c r="BD51" s="20">
        <f>IF(AND(ISNUMBER($C51),ISNUMBER('Plan'!$J50),ISNUMBER(BD$6)),IF($C51&gt;0,IF(INT((BD$6+6-'Plan'!$J50)/$C51)&gt;=MAX(1,-INT(-(BD$6-'Plan'!$J50)/$C51)),"●",""),""),"")</f>
      </c>
    </row>
    <row r="52" spans="1:56" x14ac:dyDescent="0.25">
      <c r="A52" s="11">
        <f>IF('Plan'!B51="",IF('Plan'!A51="","",'Plan'!A51),'Plan'!B51)</f>
      </c>
      <c r="B52" s="11">
        <f>IF('Plan'!D51="","",'Plan'!D51)</f>
      </c>
      <c r="C52" s="18">
        <f>IF(ISNUMBER('Plan'!F51),IF('Plan'!G51="meses",'Plan'!F51*365.25/12,IF('Plan'!G51="semanas",'Plan'!F51*7,IF('Plan'!G51="días",'Plan'!F51,""))),"")</f>
      </c>
      <c r="D52" s="19">
        <f>IF(ISNUMBER('Plan'!H51),'Plan'!H51,"")</f>
      </c>
      <c r="E52" s="20">
        <f>IF(AND(ISNUMBER($C52),ISNUMBER('Plan'!$J51),ISNUMBER(E$6)),IF($C52&gt;0,IF(INT((E$6+6-'Plan'!$J51)/$C52)&gt;=MAX(1,-INT(-(E$6-'Plan'!$J51)/$C52)),"●",""),""),"")</f>
      </c>
      <c r="F52" s="20">
        <f>IF(AND(ISNUMBER($C52),ISNUMBER('Plan'!$J51),ISNUMBER(F$6)),IF($C52&gt;0,IF(INT((F$6+6-'Plan'!$J51)/$C52)&gt;=MAX(1,-INT(-(F$6-'Plan'!$J51)/$C52)),"●",""),""),"")</f>
      </c>
      <c r="G52" s="20">
        <f>IF(AND(ISNUMBER($C52),ISNUMBER('Plan'!$J51),ISNUMBER(G$6)),IF($C52&gt;0,IF(INT((G$6+6-'Plan'!$J51)/$C52)&gt;=MAX(1,-INT(-(G$6-'Plan'!$J51)/$C52)),"●",""),""),"")</f>
      </c>
      <c r="H52" s="20">
        <f>IF(AND(ISNUMBER($C52),ISNUMBER('Plan'!$J51),ISNUMBER(H$6)),IF($C52&gt;0,IF(INT((H$6+6-'Plan'!$J51)/$C52)&gt;=MAX(1,-INT(-(H$6-'Plan'!$J51)/$C52)),"●",""),""),"")</f>
      </c>
      <c r="I52" s="20">
        <f>IF(AND(ISNUMBER($C52),ISNUMBER('Plan'!$J51),ISNUMBER(I$6)),IF($C52&gt;0,IF(INT((I$6+6-'Plan'!$J51)/$C52)&gt;=MAX(1,-INT(-(I$6-'Plan'!$J51)/$C52)),"●",""),""),"")</f>
      </c>
      <c r="J52" s="20">
        <f>IF(AND(ISNUMBER($C52),ISNUMBER('Plan'!$J51),ISNUMBER(J$6)),IF($C52&gt;0,IF(INT((J$6+6-'Plan'!$J51)/$C52)&gt;=MAX(1,-INT(-(J$6-'Plan'!$J51)/$C52)),"●",""),""),"")</f>
      </c>
      <c r="K52" s="20">
        <f>IF(AND(ISNUMBER($C52),ISNUMBER('Plan'!$J51),ISNUMBER(K$6)),IF($C52&gt;0,IF(INT((K$6+6-'Plan'!$J51)/$C52)&gt;=MAX(1,-INT(-(K$6-'Plan'!$J51)/$C52)),"●",""),""),"")</f>
      </c>
      <c r="L52" s="20">
        <f>IF(AND(ISNUMBER($C52),ISNUMBER('Plan'!$J51),ISNUMBER(L$6)),IF($C52&gt;0,IF(INT((L$6+6-'Plan'!$J51)/$C52)&gt;=MAX(1,-INT(-(L$6-'Plan'!$J51)/$C52)),"●",""),""),"")</f>
      </c>
      <c r="M52" s="20">
        <f>IF(AND(ISNUMBER($C52),ISNUMBER('Plan'!$J51),ISNUMBER(M$6)),IF($C52&gt;0,IF(INT((M$6+6-'Plan'!$J51)/$C52)&gt;=MAX(1,-INT(-(M$6-'Plan'!$J51)/$C52)),"●",""),""),"")</f>
      </c>
      <c r="N52" s="20">
        <f>IF(AND(ISNUMBER($C52),ISNUMBER('Plan'!$J51),ISNUMBER(N$6)),IF($C52&gt;0,IF(INT((N$6+6-'Plan'!$J51)/$C52)&gt;=MAX(1,-INT(-(N$6-'Plan'!$J51)/$C52)),"●",""),""),"")</f>
      </c>
      <c r="O52" s="20">
        <f>IF(AND(ISNUMBER($C52),ISNUMBER('Plan'!$J51),ISNUMBER(O$6)),IF($C52&gt;0,IF(INT((O$6+6-'Plan'!$J51)/$C52)&gt;=MAX(1,-INT(-(O$6-'Plan'!$J51)/$C52)),"●",""),""),"")</f>
      </c>
      <c r="P52" s="20">
        <f>IF(AND(ISNUMBER($C52),ISNUMBER('Plan'!$J51),ISNUMBER(P$6)),IF($C52&gt;0,IF(INT((P$6+6-'Plan'!$J51)/$C52)&gt;=MAX(1,-INT(-(P$6-'Plan'!$J51)/$C52)),"●",""),""),"")</f>
      </c>
      <c r="Q52" s="20">
        <f>IF(AND(ISNUMBER($C52),ISNUMBER('Plan'!$J51),ISNUMBER(Q$6)),IF($C52&gt;0,IF(INT((Q$6+6-'Plan'!$J51)/$C52)&gt;=MAX(1,-INT(-(Q$6-'Plan'!$J51)/$C52)),"●",""),""),"")</f>
      </c>
      <c r="R52" s="20">
        <f>IF(AND(ISNUMBER($C52),ISNUMBER('Plan'!$J51),ISNUMBER(R$6)),IF($C52&gt;0,IF(INT((R$6+6-'Plan'!$J51)/$C52)&gt;=MAX(1,-INT(-(R$6-'Plan'!$J51)/$C52)),"●",""),""),"")</f>
      </c>
      <c r="S52" s="20">
        <f>IF(AND(ISNUMBER($C52),ISNUMBER('Plan'!$J51),ISNUMBER(S$6)),IF($C52&gt;0,IF(INT((S$6+6-'Plan'!$J51)/$C52)&gt;=MAX(1,-INT(-(S$6-'Plan'!$J51)/$C52)),"●",""),""),"")</f>
      </c>
      <c r="T52" s="20">
        <f>IF(AND(ISNUMBER($C52),ISNUMBER('Plan'!$J51),ISNUMBER(T$6)),IF($C52&gt;0,IF(INT((T$6+6-'Plan'!$J51)/$C52)&gt;=MAX(1,-INT(-(T$6-'Plan'!$J51)/$C52)),"●",""),""),"")</f>
      </c>
      <c r="U52" s="20">
        <f>IF(AND(ISNUMBER($C52),ISNUMBER('Plan'!$J51),ISNUMBER(U$6)),IF($C52&gt;0,IF(INT((U$6+6-'Plan'!$J51)/$C52)&gt;=MAX(1,-INT(-(U$6-'Plan'!$J51)/$C52)),"●",""),""),"")</f>
      </c>
      <c r="V52" s="20">
        <f>IF(AND(ISNUMBER($C52),ISNUMBER('Plan'!$J51),ISNUMBER(V$6)),IF($C52&gt;0,IF(INT((V$6+6-'Plan'!$J51)/$C52)&gt;=MAX(1,-INT(-(V$6-'Plan'!$J51)/$C52)),"●",""),""),"")</f>
      </c>
      <c r="W52" s="20">
        <f>IF(AND(ISNUMBER($C52),ISNUMBER('Plan'!$J51),ISNUMBER(W$6)),IF($C52&gt;0,IF(INT((W$6+6-'Plan'!$J51)/$C52)&gt;=MAX(1,-INT(-(W$6-'Plan'!$J51)/$C52)),"●",""),""),"")</f>
      </c>
      <c r="X52" s="20">
        <f>IF(AND(ISNUMBER($C52),ISNUMBER('Plan'!$J51),ISNUMBER(X$6)),IF($C52&gt;0,IF(INT((X$6+6-'Plan'!$J51)/$C52)&gt;=MAX(1,-INT(-(X$6-'Plan'!$J51)/$C52)),"●",""),""),"")</f>
      </c>
      <c r="Y52" s="20">
        <f>IF(AND(ISNUMBER($C52),ISNUMBER('Plan'!$J51),ISNUMBER(Y$6)),IF($C52&gt;0,IF(INT((Y$6+6-'Plan'!$J51)/$C52)&gt;=MAX(1,-INT(-(Y$6-'Plan'!$J51)/$C52)),"●",""),""),"")</f>
      </c>
      <c r="Z52" s="20">
        <f>IF(AND(ISNUMBER($C52),ISNUMBER('Plan'!$J51),ISNUMBER(Z$6)),IF($C52&gt;0,IF(INT((Z$6+6-'Plan'!$J51)/$C52)&gt;=MAX(1,-INT(-(Z$6-'Plan'!$J51)/$C52)),"●",""),""),"")</f>
      </c>
      <c r="AA52" s="20">
        <f>IF(AND(ISNUMBER($C52),ISNUMBER('Plan'!$J51),ISNUMBER(AA$6)),IF($C52&gt;0,IF(INT((AA$6+6-'Plan'!$J51)/$C52)&gt;=MAX(1,-INT(-(AA$6-'Plan'!$J51)/$C52)),"●",""),""),"")</f>
      </c>
      <c r="AB52" s="20">
        <f>IF(AND(ISNUMBER($C52),ISNUMBER('Plan'!$J51),ISNUMBER(AB$6)),IF($C52&gt;0,IF(INT((AB$6+6-'Plan'!$J51)/$C52)&gt;=MAX(1,-INT(-(AB$6-'Plan'!$J51)/$C52)),"●",""),""),"")</f>
      </c>
      <c r="AC52" s="20">
        <f>IF(AND(ISNUMBER($C52),ISNUMBER('Plan'!$J51),ISNUMBER(AC$6)),IF($C52&gt;0,IF(INT((AC$6+6-'Plan'!$J51)/$C52)&gt;=MAX(1,-INT(-(AC$6-'Plan'!$J51)/$C52)),"●",""),""),"")</f>
      </c>
      <c r="AD52" s="20">
        <f>IF(AND(ISNUMBER($C52),ISNUMBER('Plan'!$J51),ISNUMBER(AD$6)),IF($C52&gt;0,IF(INT((AD$6+6-'Plan'!$J51)/$C52)&gt;=MAX(1,-INT(-(AD$6-'Plan'!$J51)/$C52)),"●",""),""),"")</f>
      </c>
      <c r="AE52" s="20">
        <f>IF(AND(ISNUMBER($C52),ISNUMBER('Plan'!$J51),ISNUMBER(AE$6)),IF($C52&gt;0,IF(INT((AE$6+6-'Plan'!$J51)/$C52)&gt;=MAX(1,-INT(-(AE$6-'Plan'!$J51)/$C52)),"●",""),""),"")</f>
      </c>
      <c r="AF52" s="20">
        <f>IF(AND(ISNUMBER($C52),ISNUMBER('Plan'!$J51),ISNUMBER(AF$6)),IF($C52&gt;0,IF(INT((AF$6+6-'Plan'!$J51)/$C52)&gt;=MAX(1,-INT(-(AF$6-'Plan'!$J51)/$C52)),"●",""),""),"")</f>
      </c>
      <c r="AG52" s="20">
        <f>IF(AND(ISNUMBER($C52),ISNUMBER('Plan'!$J51),ISNUMBER(AG$6)),IF($C52&gt;0,IF(INT((AG$6+6-'Plan'!$J51)/$C52)&gt;=MAX(1,-INT(-(AG$6-'Plan'!$J51)/$C52)),"●",""),""),"")</f>
      </c>
      <c r="AH52" s="20">
        <f>IF(AND(ISNUMBER($C52),ISNUMBER('Plan'!$J51),ISNUMBER(AH$6)),IF($C52&gt;0,IF(INT((AH$6+6-'Plan'!$J51)/$C52)&gt;=MAX(1,-INT(-(AH$6-'Plan'!$J51)/$C52)),"●",""),""),"")</f>
      </c>
      <c r="AI52" s="20">
        <f>IF(AND(ISNUMBER($C52),ISNUMBER('Plan'!$J51),ISNUMBER(AI$6)),IF($C52&gt;0,IF(INT((AI$6+6-'Plan'!$J51)/$C52)&gt;=MAX(1,-INT(-(AI$6-'Plan'!$J51)/$C52)),"●",""),""),"")</f>
      </c>
      <c r="AJ52" s="20">
        <f>IF(AND(ISNUMBER($C52),ISNUMBER('Plan'!$J51),ISNUMBER(AJ$6)),IF($C52&gt;0,IF(INT((AJ$6+6-'Plan'!$J51)/$C52)&gt;=MAX(1,-INT(-(AJ$6-'Plan'!$J51)/$C52)),"●",""),""),"")</f>
      </c>
      <c r="AK52" s="20">
        <f>IF(AND(ISNUMBER($C52),ISNUMBER('Plan'!$J51),ISNUMBER(AK$6)),IF($C52&gt;0,IF(INT((AK$6+6-'Plan'!$J51)/$C52)&gt;=MAX(1,-INT(-(AK$6-'Plan'!$J51)/$C52)),"●",""),""),"")</f>
      </c>
      <c r="AL52" s="20">
        <f>IF(AND(ISNUMBER($C52),ISNUMBER('Plan'!$J51),ISNUMBER(AL$6)),IF($C52&gt;0,IF(INT((AL$6+6-'Plan'!$J51)/$C52)&gt;=MAX(1,-INT(-(AL$6-'Plan'!$J51)/$C52)),"●",""),""),"")</f>
      </c>
      <c r="AM52" s="20">
        <f>IF(AND(ISNUMBER($C52),ISNUMBER('Plan'!$J51),ISNUMBER(AM$6)),IF($C52&gt;0,IF(INT((AM$6+6-'Plan'!$J51)/$C52)&gt;=MAX(1,-INT(-(AM$6-'Plan'!$J51)/$C52)),"●",""),""),"")</f>
      </c>
      <c r="AN52" s="20">
        <f>IF(AND(ISNUMBER($C52),ISNUMBER('Plan'!$J51),ISNUMBER(AN$6)),IF($C52&gt;0,IF(INT((AN$6+6-'Plan'!$J51)/$C52)&gt;=MAX(1,-INT(-(AN$6-'Plan'!$J51)/$C52)),"●",""),""),"")</f>
      </c>
      <c r="AO52" s="20">
        <f>IF(AND(ISNUMBER($C52),ISNUMBER('Plan'!$J51),ISNUMBER(AO$6)),IF($C52&gt;0,IF(INT((AO$6+6-'Plan'!$J51)/$C52)&gt;=MAX(1,-INT(-(AO$6-'Plan'!$J51)/$C52)),"●",""),""),"")</f>
      </c>
      <c r="AP52" s="20">
        <f>IF(AND(ISNUMBER($C52),ISNUMBER('Plan'!$J51),ISNUMBER(AP$6)),IF($C52&gt;0,IF(INT((AP$6+6-'Plan'!$J51)/$C52)&gt;=MAX(1,-INT(-(AP$6-'Plan'!$J51)/$C52)),"●",""),""),"")</f>
      </c>
      <c r="AQ52" s="20">
        <f>IF(AND(ISNUMBER($C52),ISNUMBER('Plan'!$J51),ISNUMBER(AQ$6)),IF($C52&gt;0,IF(INT((AQ$6+6-'Plan'!$J51)/$C52)&gt;=MAX(1,-INT(-(AQ$6-'Plan'!$J51)/$C52)),"●",""),""),"")</f>
      </c>
      <c r="AR52" s="20">
        <f>IF(AND(ISNUMBER($C52),ISNUMBER('Plan'!$J51),ISNUMBER(AR$6)),IF($C52&gt;0,IF(INT((AR$6+6-'Plan'!$J51)/$C52)&gt;=MAX(1,-INT(-(AR$6-'Plan'!$J51)/$C52)),"●",""),""),"")</f>
      </c>
      <c r="AS52" s="20">
        <f>IF(AND(ISNUMBER($C52),ISNUMBER('Plan'!$J51),ISNUMBER(AS$6)),IF($C52&gt;0,IF(INT((AS$6+6-'Plan'!$J51)/$C52)&gt;=MAX(1,-INT(-(AS$6-'Plan'!$J51)/$C52)),"●",""),""),"")</f>
      </c>
      <c r="AT52" s="20">
        <f>IF(AND(ISNUMBER($C52),ISNUMBER('Plan'!$J51),ISNUMBER(AT$6)),IF($C52&gt;0,IF(INT((AT$6+6-'Plan'!$J51)/$C52)&gt;=MAX(1,-INT(-(AT$6-'Plan'!$J51)/$C52)),"●",""),""),"")</f>
      </c>
      <c r="AU52" s="20">
        <f>IF(AND(ISNUMBER($C52),ISNUMBER('Plan'!$J51),ISNUMBER(AU$6)),IF($C52&gt;0,IF(INT((AU$6+6-'Plan'!$J51)/$C52)&gt;=MAX(1,-INT(-(AU$6-'Plan'!$J51)/$C52)),"●",""),""),"")</f>
      </c>
      <c r="AV52" s="20">
        <f>IF(AND(ISNUMBER($C52),ISNUMBER('Plan'!$J51),ISNUMBER(AV$6)),IF($C52&gt;0,IF(INT((AV$6+6-'Plan'!$J51)/$C52)&gt;=MAX(1,-INT(-(AV$6-'Plan'!$J51)/$C52)),"●",""),""),"")</f>
      </c>
      <c r="AW52" s="20">
        <f>IF(AND(ISNUMBER($C52),ISNUMBER('Plan'!$J51),ISNUMBER(AW$6)),IF($C52&gt;0,IF(INT((AW$6+6-'Plan'!$J51)/$C52)&gt;=MAX(1,-INT(-(AW$6-'Plan'!$J51)/$C52)),"●",""),""),"")</f>
      </c>
      <c r="AX52" s="20">
        <f>IF(AND(ISNUMBER($C52),ISNUMBER('Plan'!$J51),ISNUMBER(AX$6)),IF($C52&gt;0,IF(INT((AX$6+6-'Plan'!$J51)/$C52)&gt;=MAX(1,-INT(-(AX$6-'Plan'!$J51)/$C52)),"●",""),""),"")</f>
      </c>
      <c r="AY52" s="20">
        <f>IF(AND(ISNUMBER($C52),ISNUMBER('Plan'!$J51),ISNUMBER(AY$6)),IF($C52&gt;0,IF(INT((AY$6+6-'Plan'!$J51)/$C52)&gt;=MAX(1,-INT(-(AY$6-'Plan'!$J51)/$C52)),"●",""),""),"")</f>
      </c>
      <c r="AZ52" s="20">
        <f>IF(AND(ISNUMBER($C52),ISNUMBER('Plan'!$J51),ISNUMBER(AZ$6)),IF($C52&gt;0,IF(INT((AZ$6+6-'Plan'!$J51)/$C52)&gt;=MAX(1,-INT(-(AZ$6-'Plan'!$J51)/$C52)),"●",""),""),"")</f>
      </c>
      <c r="BA52" s="20">
        <f>IF(AND(ISNUMBER($C52),ISNUMBER('Plan'!$J51),ISNUMBER(BA$6)),IF($C52&gt;0,IF(INT((BA$6+6-'Plan'!$J51)/$C52)&gt;=MAX(1,-INT(-(BA$6-'Plan'!$J51)/$C52)),"●",""),""),"")</f>
      </c>
      <c r="BB52" s="20">
        <f>IF(AND(ISNUMBER($C52),ISNUMBER('Plan'!$J51),ISNUMBER(BB$6)),IF($C52&gt;0,IF(INT((BB$6+6-'Plan'!$J51)/$C52)&gt;=MAX(1,-INT(-(BB$6-'Plan'!$J51)/$C52)),"●",""),""),"")</f>
      </c>
      <c r="BC52" s="20">
        <f>IF(AND(ISNUMBER($C52),ISNUMBER('Plan'!$J51),ISNUMBER(BC$6)),IF($C52&gt;0,IF(INT((BC$6+6-'Plan'!$J51)/$C52)&gt;=MAX(1,-INT(-(BC$6-'Plan'!$J51)/$C52)),"●",""),""),"")</f>
      </c>
      <c r="BD52" s="20">
        <f>IF(AND(ISNUMBER($C52),ISNUMBER('Plan'!$J51),ISNUMBER(BD$6)),IF($C52&gt;0,IF(INT((BD$6+6-'Plan'!$J51)/$C52)&gt;=MAX(1,-INT(-(BD$6-'Plan'!$J51)/$C52)),"●",""),""),"")</f>
      </c>
    </row>
    <row r="53" spans="1:56" x14ac:dyDescent="0.25">
      <c r="A53" s="11">
        <f>IF('Plan'!B52="",IF('Plan'!A52="","",'Plan'!A52),'Plan'!B52)</f>
      </c>
      <c r="B53" s="11">
        <f>IF('Plan'!D52="","",'Plan'!D52)</f>
      </c>
      <c r="C53" s="18">
        <f>IF(ISNUMBER('Plan'!F52),IF('Plan'!G52="meses",'Plan'!F52*365.25/12,IF('Plan'!G52="semanas",'Plan'!F52*7,IF('Plan'!G52="días",'Plan'!F52,""))),"")</f>
      </c>
      <c r="D53" s="19">
        <f>IF(ISNUMBER('Plan'!H52),'Plan'!H52,"")</f>
      </c>
      <c r="E53" s="20">
        <f>IF(AND(ISNUMBER($C53),ISNUMBER('Plan'!$J52),ISNUMBER(E$6)),IF($C53&gt;0,IF(INT((E$6+6-'Plan'!$J52)/$C53)&gt;=MAX(1,-INT(-(E$6-'Plan'!$J52)/$C53)),"●",""),""),"")</f>
      </c>
      <c r="F53" s="20">
        <f>IF(AND(ISNUMBER($C53),ISNUMBER('Plan'!$J52),ISNUMBER(F$6)),IF($C53&gt;0,IF(INT((F$6+6-'Plan'!$J52)/$C53)&gt;=MAX(1,-INT(-(F$6-'Plan'!$J52)/$C53)),"●",""),""),"")</f>
      </c>
      <c r="G53" s="20">
        <f>IF(AND(ISNUMBER($C53),ISNUMBER('Plan'!$J52),ISNUMBER(G$6)),IF($C53&gt;0,IF(INT((G$6+6-'Plan'!$J52)/$C53)&gt;=MAX(1,-INT(-(G$6-'Plan'!$J52)/$C53)),"●",""),""),"")</f>
      </c>
      <c r="H53" s="20">
        <f>IF(AND(ISNUMBER($C53),ISNUMBER('Plan'!$J52),ISNUMBER(H$6)),IF($C53&gt;0,IF(INT((H$6+6-'Plan'!$J52)/$C53)&gt;=MAX(1,-INT(-(H$6-'Plan'!$J52)/$C53)),"●",""),""),"")</f>
      </c>
      <c r="I53" s="20">
        <f>IF(AND(ISNUMBER($C53),ISNUMBER('Plan'!$J52),ISNUMBER(I$6)),IF($C53&gt;0,IF(INT((I$6+6-'Plan'!$J52)/$C53)&gt;=MAX(1,-INT(-(I$6-'Plan'!$J52)/$C53)),"●",""),""),"")</f>
      </c>
      <c r="J53" s="20">
        <f>IF(AND(ISNUMBER($C53),ISNUMBER('Plan'!$J52),ISNUMBER(J$6)),IF($C53&gt;0,IF(INT((J$6+6-'Plan'!$J52)/$C53)&gt;=MAX(1,-INT(-(J$6-'Plan'!$J52)/$C53)),"●",""),""),"")</f>
      </c>
      <c r="K53" s="20">
        <f>IF(AND(ISNUMBER($C53),ISNUMBER('Plan'!$J52),ISNUMBER(K$6)),IF($C53&gt;0,IF(INT((K$6+6-'Plan'!$J52)/$C53)&gt;=MAX(1,-INT(-(K$6-'Plan'!$J52)/$C53)),"●",""),""),"")</f>
      </c>
      <c r="L53" s="20">
        <f>IF(AND(ISNUMBER($C53),ISNUMBER('Plan'!$J52),ISNUMBER(L$6)),IF($C53&gt;0,IF(INT((L$6+6-'Plan'!$J52)/$C53)&gt;=MAX(1,-INT(-(L$6-'Plan'!$J52)/$C53)),"●",""),""),"")</f>
      </c>
      <c r="M53" s="20">
        <f>IF(AND(ISNUMBER($C53),ISNUMBER('Plan'!$J52),ISNUMBER(M$6)),IF($C53&gt;0,IF(INT((M$6+6-'Plan'!$J52)/$C53)&gt;=MAX(1,-INT(-(M$6-'Plan'!$J52)/$C53)),"●",""),""),"")</f>
      </c>
      <c r="N53" s="20">
        <f>IF(AND(ISNUMBER($C53),ISNUMBER('Plan'!$J52),ISNUMBER(N$6)),IF($C53&gt;0,IF(INT((N$6+6-'Plan'!$J52)/$C53)&gt;=MAX(1,-INT(-(N$6-'Plan'!$J52)/$C53)),"●",""),""),"")</f>
      </c>
      <c r="O53" s="20">
        <f>IF(AND(ISNUMBER($C53),ISNUMBER('Plan'!$J52),ISNUMBER(O$6)),IF($C53&gt;0,IF(INT((O$6+6-'Plan'!$J52)/$C53)&gt;=MAX(1,-INT(-(O$6-'Plan'!$J52)/$C53)),"●",""),""),"")</f>
      </c>
      <c r="P53" s="20">
        <f>IF(AND(ISNUMBER($C53),ISNUMBER('Plan'!$J52),ISNUMBER(P$6)),IF($C53&gt;0,IF(INT((P$6+6-'Plan'!$J52)/$C53)&gt;=MAX(1,-INT(-(P$6-'Plan'!$J52)/$C53)),"●",""),""),"")</f>
      </c>
      <c r="Q53" s="20">
        <f>IF(AND(ISNUMBER($C53),ISNUMBER('Plan'!$J52),ISNUMBER(Q$6)),IF($C53&gt;0,IF(INT((Q$6+6-'Plan'!$J52)/$C53)&gt;=MAX(1,-INT(-(Q$6-'Plan'!$J52)/$C53)),"●",""),""),"")</f>
      </c>
      <c r="R53" s="20">
        <f>IF(AND(ISNUMBER($C53),ISNUMBER('Plan'!$J52),ISNUMBER(R$6)),IF($C53&gt;0,IF(INT((R$6+6-'Plan'!$J52)/$C53)&gt;=MAX(1,-INT(-(R$6-'Plan'!$J52)/$C53)),"●",""),""),"")</f>
      </c>
      <c r="S53" s="20">
        <f>IF(AND(ISNUMBER($C53),ISNUMBER('Plan'!$J52),ISNUMBER(S$6)),IF($C53&gt;0,IF(INT((S$6+6-'Plan'!$J52)/$C53)&gt;=MAX(1,-INT(-(S$6-'Plan'!$J52)/$C53)),"●",""),""),"")</f>
      </c>
      <c r="T53" s="20">
        <f>IF(AND(ISNUMBER($C53),ISNUMBER('Plan'!$J52),ISNUMBER(T$6)),IF($C53&gt;0,IF(INT((T$6+6-'Plan'!$J52)/$C53)&gt;=MAX(1,-INT(-(T$6-'Plan'!$J52)/$C53)),"●",""),""),"")</f>
      </c>
      <c r="U53" s="20">
        <f>IF(AND(ISNUMBER($C53),ISNUMBER('Plan'!$J52),ISNUMBER(U$6)),IF($C53&gt;0,IF(INT((U$6+6-'Plan'!$J52)/$C53)&gt;=MAX(1,-INT(-(U$6-'Plan'!$J52)/$C53)),"●",""),""),"")</f>
      </c>
      <c r="V53" s="20">
        <f>IF(AND(ISNUMBER($C53),ISNUMBER('Plan'!$J52),ISNUMBER(V$6)),IF($C53&gt;0,IF(INT((V$6+6-'Plan'!$J52)/$C53)&gt;=MAX(1,-INT(-(V$6-'Plan'!$J52)/$C53)),"●",""),""),"")</f>
      </c>
      <c r="W53" s="20">
        <f>IF(AND(ISNUMBER($C53),ISNUMBER('Plan'!$J52),ISNUMBER(W$6)),IF($C53&gt;0,IF(INT((W$6+6-'Plan'!$J52)/$C53)&gt;=MAX(1,-INT(-(W$6-'Plan'!$J52)/$C53)),"●",""),""),"")</f>
      </c>
      <c r="X53" s="20">
        <f>IF(AND(ISNUMBER($C53),ISNUMBER('Plan'!$J52),ISNUMBER(X$6)),IF($C53&gt;0,IF(INT((X$6+6-'Plan'!$J52)/$C53)&gt;=MAX(1,-INT(-(X$6-'Plan'!$J52)/$C53)),"●",""),""),"")</f>
      </c>
      <c r="Y53" s="20">
        <f>IF(AND(ISNUMBER($C53),ISNUMBER('Plan'!$J52),ISNUMBER(Y$6)),IF($C53&gt;0,IF(INT((Y$6+6-'Plan'!$J52)/$C53)&gt;=MAX(1,-INT(-(Y$6-'Plan'!$J52)/$C53)),"●",""),""),"")</f>
      </c>
      <c r="Z53" s="20">
        <f>IF(AND(ISNUMBER($C53),ISNUMBER('Plan'!$J52),ISNUMBER(Z$6)),IF($C53&gt;0,IF(INT((Z$6+6-'Plan'!$J52)/$C53)&gt;=MAX(1,-INT(-(Z$6-'Plan'!$J52)/$C53)),"●",""),""),"")</f>
      </c>
      <c r="AA53" s="20">
        <f>IF(AND(ISNUMBER($C53),ISNUMBER('Plan'!$J52),ISNUMBER(AA$6)),IF($C53&gt;0,IF(INT((AA$6+6-'Plan'!$J52)/$C53)&gt;=MAX(1,-INT(-(AA$6-'Plan'!$J52)/$C53)),"●",""),""),"")</f>
      </c>
      <c r="AB53" s="20">
        <f>IF(AND(ISNUMBER($C53),ISNUMBER('Plan'!$J52),ISNUMBER(AB$6)),IF($C53&gt;0,IF(INT((AB$6+6-'Plan'!$J52)/$C53)&gt;=MAX(1,-INT(-(AB$6-'Plan'!$J52)/$C53)),"●",""),""),"")</f>
      </c>
      <c r="AC53" s="20">
        <f>IF(AND(ISNUMBER($C53),ISNUMBER('Plan'!$J52),ISNUMBER(AC$6)),IF($C53&gt;0,IF(INT((AC$6+6-'Plan'!$J52)/$C53)&gt;=MAX(1,-INT(-(AC$6-'Plan'!$J52)/$C53)),"●",""),""),"")</f>
      </c>
      <c r="AD53" s="20">
        <f>IF(AND(ISNUMBER($C53),ISNUMBER('Plan'!$J52),ISNUMBER(AD$6)),IF($C53&gt;0,IF(INT((AD$6+6-'Plan'!$J52)/$C53)&gt;=MAX(1,-INT(-(AD$6-'Plan'!$J52)/$C53)),"●",""),""),"")</f>
      </c>
      <c r="AE53" s="20">
        <f>IF(AND(ISNUMBER($C53),ISNUMBER('Plan'!$J52),ISNUMBER(AE$6)),IF($C53&gt;0,IF(INT((AE$6+6-'Plan'!$J52)/$C53)&gt;=MAX(1,-INT(-(AE$6-'Plan'!$J52)/$C53)),"●",""),""),"")</f>
      </c>
      <c r="AF53" s="20">
        <f>IF(AND(ISNUMBER($C53),ISNUMBER('Plan'!$J52),ISNUMBER(AF$6)),IF($C53&gt;0,IF(INT((AF$6+6-'Plan'!$J52)/$C53)&gt;=MAX(1,-INT(-(AF$6-'Plan'!$J52)/$C53)),"●",""),""),"")</f>
      </c>
      <c r="AG53" s="20">
        <f>IF(AND(ISNUMBER($C53),ISNUMBER('Plan'!$J52),ISNUMBER(AG$6)),IF($C53&gt;0,IF(INT((AG$6+6-'Plan'!$J52)/$C53)&gt;=MAX(1,-INT(-(AG$6-'Plan'!$J52)/$C53)),"●",""),""),"")</f>
      </c>
      <c r="AH53" s="20">
        <f>IF(AND(ISNUMBER($C53),ISNUMBER('Plan'!$J52),ISNUMBER(AH$6)),IF($C53&gt;0,IF(INT((AH$6+6-'Plan'!$J52)/$C53)&gt;=MAX(1,-INT(-(AH$6-'Plan'!$J52)/$C53)),"●",""),""),"")</f>
      </c>
      <c r="AI53" s="20">
        <f>IF(AND(ISNUMBER($C53),ISNUMBER('Plan'!$J52),ISNUMBER(AI$6)),IF($C53&gt;0,IF(INT((AI$6+6-'Plan'!$J52)/$C53)&gt;=MAX(1,-INT(-(AI$6-'Plan'!$J52)/$C53)),"●",""),""),"")</f>
      </c>
      <c r="AJ53" s="20">
        <f>IF(AND(ISNUMBER($C53),ISNUMBER('Plan'!$J52),ISNUMBER(AJ$6)),IF($C53&gt;0,IF(INT((AJ$6+6-'Plan'!$J52)/$C53)&gt;=MAX(1,-INT(-(AJ$6-'Plan'!$J52)/$C53)),"●",""),""),"")</f>
      </c>
      <c r="AK53" s="20">
        <f>IF(AND(ISNUMBER($C53),ISNUMBER('Plan'!$J52),ISNUMBER(AK$6)),IF($C53&gt;0,IF(INT((AK$6+6-'Plan'!$J52)/$C53)&gt;=MAX(1,-INT(-(AK$6-'Plan'!$J52)/$C53)),"●",""),""),"")</f>
      </c>
      <c r="AL53" s="20">
        <f>IF(AND(ISNUMBER($C53),ISNUMBER('Plan'!$J52),ISNUMBER(AL$6)),IF($C53&gt;0,IF(INT((AL$6+6-'Plan'!$J52)/$C53)&gt;=MAX(1,-INT(-(AL$6-'Plan'!$J52)/$C53)),"●",""),""),"")</f>
      </c>
      <c r="AM53" s="20">
        <f>IF(AND(ISNUMBER($C53),ISNUMBER('Plan'!$J52),ISNUMBER(AM$6)),IF($C53&gt;0,IF(INT((AM$6+6-'Plan'!$J52)/$C53)&gt;=MAX(1,-INT(-(AM$6-'Plan'!$J52)/$C53)),"●",""),""),"")</f>
      </c>
      <c r="AN53" s="20">
        <f>IF(AND(ISNUMBER($C53),ISNUMBER('Plan'!$J52),ISNUMBER(AN$6)),IF($C53&gt;0,IF(INT((AN$6+6-'Plan'!$J52)/$C53)&gt;=MAX(1,-INT(-(AN$6-'Plan'!$J52)/$C53)),"●",""),""),"")</f>
      </c>
      <c r="AO53" s="20">
        <f>IF(AND(ISNUMBER($C53),ISNUMBER('Plan'!$J52),ISNUMBER(AO$6)),IF($C53&gt;0,IF(INT((AO$6+6-'Plan'!$J52)/$C53)&gt;=MAX(1,-INT(-(AO$6-'Plan'!$J52)/$C53)),"●",""),""),"")</f>
      </c>
      <c r="AP53" s="20">
        <f>IF(AND(ISNUMBER($C53),ISNUMBER('Plan'!$J52),ISNUMBER(AP$6)),IF($C53&gt;0,IF(INT((AP$6+6-'Plan'!$J52)/$C53)&gt;=MAX(1,-INT(-(AP$6-'Plan'!$J52)/$C53)),"●",""),""),"")</f>
      </c>
      <c r="AQ53" s="20">
        <f>IF(AND(ISNUMBER($C53),ISNUMBER('Plan'!$J52),ISNUMBER(AQ$6)),IF($C53&gt;0,IF(INT((AQ$6+6-'Plan'!$J52)/$C53)&gt;=MAX(1,-INT(-(AQ$6-'Plan'!$J52)/$C53)),"●",""),""),"")</f>
      </c>
      <c r="AR53" s="20">
        <f>IF(AND(ISNUMBER($C53),ISNUMBER('Plan'!$J52),ISNUMBER(AR$6)),IF($C53&gt;0,IF(INT((AR$6+6-'Plan'!$J52)/$C53)&gt;=MAX(1,-INT(-(AR$6-'Plan'!$J52)/$C53)),"●",""),""),"")</f>
      </c>
      <c r="AS53" s="20">
        <f>IF(AND(ISNUMBER($C53),ISNUMBER('Plan'!$J52),ISNUMBER(AS$6)),IF($C53&gt;0,IF(INT((AS$6+6-'Plan'!$J52)/$C53)&gt;=MAX(1,-INT(-(AS$6-'Plan'!$J52)/$C53)),"●",""),""),"")</f>
      </c>
      <c r="AT53" s="20">
        <f>IF(AND(ISNUMBER($C53),ISNUMBER('Plan'!$J52),ISNUMBER(AT$6)),IF($C53&gt;0,IF(INT((AT$6+6-'Plan'!$J52)/$C53)&gt;=MAX(1,-INT(-(AT$6-'Plan'!$J52)/$C53)),"●",""),""),"")</f>
      </c>
      <c r="AU53" s="20">
        <f>IF(AND(ISNUMBER($C53),ISNUMBER('Plan'!$J52),ISNUMBER(AU$6)),IF($C53&gt;0,IF(INT((AU$6+6-'Plan'!$J52)/$C53)&gt;=MAX(1,-INT(-(AU$6-'Plan'!$J52)/$C53)),"●",""),""),"")</f>
      </c>
      <c r="AV53" s="20">
        <f>IF(AND(ISNUMBER($C53),ISNUMBER('Plan'!$J52),ISNUMBER(AV$6)),IF($C53&gt;0,IF(INT((AV$6+6-'Plan'!$J52)/$C53)&gt;=MAX(1,-INT(-(AV$6-'Plan'!$J52)/$C53)),"●",""),""),"")</f>
      </c>
      <c r="AW53" s="20">
        <f>IF(AND(ISNUMBER($C53),ISNUMBER('Plan'!$J52),ISNUMBER(AW$6)),IF($C53&gt;0,IF(INT((AW$6+6-'Plan'!$J52)/$C53)&gt;=MAX(1,-INT(-(AW$6-'Plan'!$J52)/$C53)),"●",""),""),"")</f>
      </c>
      <c r="AX53" s="20">
        <f>IF(AND(ISNUMBER($C53),ISNUMBER('Plan'!$J52),ISNUMBER(AX$6)),IF($C53&gt;0,IF(INT((AX$6+6-'Plan'!$J52)/$C53)&gt;=MAX(1,-INT(-(AX$6-'Plan'!$J52)/$C53)),"●",""),""),"")</f>
      </c>
      <c r="AY53" s="20">
        <f>IF(AND(ISNUMBER($C53),ISNUMBER('Plan'!$J52),ISNUMBER(AY$6)),IF($C53&gt;0,IF(INT((AY$6+6-'Plan'!$J52)/$C53)&gt;=MAX(1,-INT(-(AY$6-'Plan'!$J52)/$C53)),"●",""),""),"")</f>
      </c>
      <c r="AZ53" s="20">
        <f>IF(AND(ISNUMBER($C53),ISNUMBER('Plan'!$J52),ISNUMBER(AZ$6)),IF($C53&gt;0,IF(INT((AZ$6+6-'Plan'!$J52)/$C53)&gt;=MAX(1,-INT(-(AZ$6-'Plan'!$J52)/$C53)),"●",""),""),"")</f>
      </c>
      <c r="BA53" s="20">
        <f>IF(AND(ISNUMBER($C53),ISNUMBER('Plan'!$J52),ISNUMBER(BA$6)),IF($C53&gt;0,IF(INT((BA$6+6-'Plan'!$J52)/$C53)&gt;=MAX(1,-INT(-(BA$6-'Plan'!$J52)/$C53)),"●",""),""),"")</f>
      </c>
      <c r="BB53" s="20">
        <f>IF(AND(ISNUMBER($C53),ISNUMBER('Plan'!$J52),ISNUMBER(BB$6)),IF($C53&gt;0,IF(INT((BB$6+6-'Plan'!$J52)/$C53)&gt;=MAX(1,-INT(-(BB$6-'Plan'!$J52)/$C53)),"●",""),""),"")</f>
      </c>
      <c r="BC53" s="20">
        <f>IF(AND(ISNUMBER($C53),ISNUMBER('Plan'!$J52),ISNUMBER(BC$6)),IF($C53&gt;0,IF(INT((BC$6+6-'Plan'!$J52)/$C53)&gt;=MAX(1,-INT(-(BC$6-'Plan'!$J52)/$C53)),"●",""),""),"")</f>
      </c>
      <c r="BD53" s="20">
        <f>IF(AND(ISNUMBER($C53),ISNUMBER('Plan'!$J52),ISNUMBER(BD$6)),IF($C53&gt;0,IF(INT((BD$6+6-'Plan'!$J52)/$C53)&gt;=MAX(1,-INT(-(BD$6-'Plan'!$J52)/$C53)),"●",""),""),"")</f>
      </c>
    </row>
    <row r="54" spans="1:56" x14ac:dyDescent="0.25">
      <c r="A54" s="11">
        <f>IF('Plan'!B53="",IF('Plan'!A53="","",'Plan'!A53),'Plan'!B53)</f>
      </c>
      <c r="B54" s="11">
        <f>IF('Plan'!D53="","",'Plan'!D53)</f>
      </c>
      <c r="C54" s="18">
        <f>IF(ISNUMBER('Plan'!F53),IF('Plan'!G53="meses",'Plan'!F53*365.25/12,IF('Plan'!G53="semanas",'Plan'!F53*7,IF('Plan'!G53="días",'Plan'!F53,""))),"")</f>
      </c>
      <c r="D54" s="19">
        <f>IF(ISNUMBER('Plan'!H53),'Plan'!H53,"")</f>
      </c>
      <c r="E54" s="20">
        <f>IF(AND(ISNUMBER($C54),ISNUMBER('Plan'!$J53),ISNUMBER(E$6)),IF($C54&gt;0,IF(INT((E$6+6-'Plan'!$J53)/$C54)&gt;=MAX(1,-INT(-(E$6-'Plan'!$J53)/$C54)),"●",""),""),"")</f>
      </c>
      <c r="F54" s="20">
        <f>IF(AND(ISNUMBER($C54),ISNUMBER('Plan'!$J53),ISNUMBER(F$6)),IF($C54&gt;0,IF(INT((F$6+6-'Plan'!$J53)/$C54)&gt;=MAX(1,-INT(-(F$6-'Plan'!$J53)/$C54)),"●",""),""),"")</f>
      </c>
      <c r="G54" s="20">
        <f>IF(AND(ISNUMBER($C54),ISNUMBER('Plan'!$J53),ISNUMBER(G$6)),IF($C54&gt;0,IF(INT((G$6+6-'Plan'!$J53)/$C54)&gt;=MAX(1,-INT(-(G$6-'Plan'!$J53)/$C54)),"●",""),""),"")</f>
      </c>
      <c r="H54" s="20">
        <f>IF(AND(ISNUMBER($C54),ISNUMBER('Plan'!$J53),ISNUMBER(H$6)),IF($C54&gt;0,IF(INT((H$6+6-'Plan'!$J53)/$C54)&gt;=MAX(1,-INT(-(H$6-'Plan'!$J53)/$C54)),"●",""),""),"")</f>
      </c>
      <c r="I54" s="20">
        <f>IF(AND(ISNUMBER($C54),ISNUMBER('Plan'!$J53),ISNUMBER(I$6)),IF($C54&gt;0,IF(INT((I$6+6-'Plan'!$J53)/$C54)&gt;=MAX(1,-INT(-(I$6-'Plan'!$J53)/$C54)),"●",""),""),"")</f>
      </c>
      <c r="J54" s="20">
        <f>IF(AND(ISNUMBER($C54),ISNUMBER('Plan'!$J53),ISNUMBER(J$6)),IF($C54&gt;0,IF(INT((J$6+6-'Plan'!$J53)/$C54)&gt;=MAX(1,-INT(-(J$6-'Plan'!$J53)/$C54)),"●",""),""),"")</f>
      </c>
      <c r="K54" s="20">
        <f>IF(AND(ISNUMBER($C54),ISNUMBER('Plan'!$J53),ISNUMBER(K$6)),IF($C54&gt;0,IF(INT((K$6+6-'Plan'!$J53)/$C54)&gt;=MAX(1,-INT(-(K$6-'Plan'!$J53)/$C54)),"●",""),""),"")</f>
      </c>
      <c r="L54" s="20">
        <f>IF(AND(ISNUMBER($C54),ISNUMBER('Plan'!$J53),ISNUMBER(L$6)),IF($C54&gt;0,IF(INT((L$6+6-'Plan'!$J53)/$C54)&gt;=MAX(1,-INT(-(L$6-'Plan'!$J53)/$C54)),"●",""),""),"")</f>
      </c>
      <c r="M54" s="20">
        <f>IF(AND(ISNUMBER($C54),ISNUMBER('Plan'!$J53),ISNUMBER(M$6)),IF($C54&gt;0,IF(INT((M$6+6-'Plan'!$J53)/$C54)&gt;=MAX(1,-INT(-(M$6-'Plan'!$J53)/$C54)),"●",""),""),"")</f>
      </c>
      <c r="N54" s="20">
        <f>IF(AND(ISNUMBER($C54),ISNUMBER('Plan'!$J53),ISNUMBER(N$6)),IF($C54&gt;0,IF(INT((N$6+6-'Plan'!$J53)/$C54)&gt;=MAX(1,-INT(-(N$6-'Plan'!$J53)/$C54)),"●",""),""),"")</f>
      </c>
      <c r="O54" s="20">
        <f>IF(AND(ISNUMBER($C54),ISNUMBER('Plan'!$J53),ISNUMBER(O$6)),IF($C54&gt;0,IF(INT((O$6+6-'Plan'!$J53)/$C54)&gt;=MAX(1,-INT(-(O$6-'Plan'!$J53)/$C54)),"●",""),""),"")</f>
      </c>
      <c r="P54" s="20">
        <f>IF(AND(ISNUMBER($C54),ISNUMBER('Plan'!$J53),ISNUMBER(P$6)),IF($C54&gt;0,IF(INT((P$6+6-'Plan'!$J53)/$C54)&gt;=MAX(1,-INT(-(P$6-'Plan'!$J53)/$C54)),"●",""),""),"")</f>
      </c>
      <c r="Q54" s="20">
        <f>IF(AND(ISNUMBER($C54),ISNUMBER('Plan'!$J53),ISNUMBER(Q$6)),IF($C54&gt;0,IF(INT((Q$6+6-'Plan'!$J53)/$C54)&gt;=MAX(1,-INT(-(Q$6-'Plan'!$J53)/$C54)),"●",""),""),"")</f>
      </c>
      <c r="R54" s="20">
        <f>IF(AND(ISNUMBER($C54),ISNUMBER('Plan'!$J53),ISNUMBER(R$6)),IF($C54&gt;0,IF(INT((R$6+6-'Plan'!$J53)/$C54)&gt;=MAX(1,-INT(-(R$6-'Plan'!$J53)/$C54)),"●",""),""),"")</f>
      </c>
      <c r="S54" s="20">
        <f>IF(AND(ISNUMBER($C54),ISNUMBER('Plan'!$J53),ISNUMBER(S$6)),IF($C54&gt;0,IF(INT((S$6+6-'Plan'!$J53)/$C54)&gt;=MAX(1,-INT(-(S$6-'Plan'!$J53)/$C54)),"●",""),""),"")</f>
      </c>
      <c r="T54" s="20">
        <f>IF(AND(ISNUMBER($C54),ISNUMBER('Plan'!$J53),ISNUMBER(T$6)),IF($C54&gt;0,IF(INT((T$6+6-'Plan'!$J53)/$C54)&gt;=MAX(1,-INT(-(T$6-'Plan'!$J53)/$C54)),"●",""),""),"")</f>
      </c>
      <c r="U54" s="20">
        <f>IF(AND(ISNUMBER($C54),ISNUMBER('Plan'!$J53),ISNUMBER(U$6)),IF($C54&gt;0,IF(INT((U$6+6-'Plan'!$J53)/$C54)&gt;=MAX(1,-INT(-(U$6-'Plan'!$J53)/$C54)),"●",""),""),"")</f>
      </c>
      <c r="V54" s="20">
        <f>IF(AND(ISNUMBER($C54),ISNUMBER('Plan'!$J53),ISNUMBER(V$6)),IF($C54&gt;0,IF(INT((V$6+6-'Plan'!$J53)/$C54)&gt;=MAX(1,-INT(-(V$6-'Plan'!$J53)/$C54)),"●",""),""),"")</f>
      </c>
      <c r="W54" s="20">
        <f>IF(AND(ISNUMBER($C54),ISNUMBER('Plan'!$J53),ISNUMBER(W$6)),IF($C54&gt;0,IF(INT((W$6+6-'Plan'!$J53)/$C54)&gt;=MAX(1,-INT(-(W$6-'Plan'!$J53)/$C54)),"●",""),""),"")</f>
      </c>
      <c r="X54" s="20">
        <f>IF(AND(ISNUMBER($C54),ISNUMBER('Plan'!$J53),ISNUMBER(X$6)),IF($C54&gt;0,IF(INT((X$6+6-'Plan'!$J53)/$C54)&gt;=MAX(1,-INT(-(X$6-'Plan'!$J53)/$C54)),"●",""),""),"")</f>
      </c>
      <c r="Y54" s="20">
        <f>IF(AND(ISNUMBER($C54),ISNUMBER('Plan'!$J53),ISNUMBER(Y$6)),IF($C54&gt;0,IF(INT((Y$6+6-'Plan'!$J53)/$C54)&gt;=MAX(1,-INT(-(Y$6-'Plan'!$J53)/$C54)),"●",""),""),"")</f>
      </c>
      <c r="Z54" s="20">
        <f>IF(AND(ISNUMBER($C54),ISNUMBER('Plan'!$J53),ISNUMBER(Z$6)),IF($C54&gt;0,IF(INT((Z$6+6-'Plan'!$J53)/$C54)&gt;=MAX(1,-INT(-(Z$6-'Plan'!$J53)/$C54)),"●",""),""),"")</f>
      </c>
      <c r="AA54" s="20">
        <f>IF(AND(ISNUMBER($C54),ISNUMBER('Plan'!$J53),ISNUMBER(AA$6)),IF($C54&gt;0,IF(INT((AA$6+6-'Plan'!$J53)/$C54)&gt;=MAX(1,-INT(-(AA$6-'Plan'!$J53)/$C54)),"●",""),""),"")</f>
      </c>
      <c r="AB54" s="20">
        <f>IF(AND(ISNUMBER($C54),ISNUMBER('Plan'!$J53),ISNUMBER(AB$6)),IF($C54&gt;0,IF(INT((AB$6+6-'Plan'!$J53)/$C54)&gt;=MAX(1,-INT(-(AB$6-'Plan'!$J53)/$C54)),"●",""),""),"")</f>
      </c>
      <c r="AC54" s="20">
        <f>IF(AND(ISNUMBER($C54),ISNUMBER('Plan'!$J53),ISNUMBER(AC$6)),IF($C54&gt;0,IF(INT((AC$6+6-'Plan'!$J53)/$C54)&gt;=MAX(1,-INT(-(AC$6-'Plan'!$J53)/$C54)),"●",""),""),"")</f>
      </c>
      <c r="AD54" s="20">
        <f>IF(AND(ISNUMBER($C54),ISNUMBER('Plan'!$J53),ISNUMBER(AD$6)),IF($C54&gt;0,IF(INT((AD$6+6-'Plan'!$J53)/$C54)&gt;=MAX(1,-INT(-(AD$6-'Plan'!$J53)/$C54)),"●",""),""),"")</f>
      </c>
      <c r="AE54" s="20">
        <f>IF(AND(ISNUMBER($C54),ISNUMBER('Plan'!$J53),ISNUMBER(AE$6)),IF($C54&gt;0,IF(INT((AE$6+6-'Plan'!$J53)/$C54)&gt;=MAX(1,-INT(-(AE$6-'Plan'!$J53)/$C54)),"●",""),""),"")</f>
      </c>
      <c r="AF54" s="20">
        <f>IF(AND(ISNUMBER($C54),ISNUMBER('Plan'!$J53),ISNUMBER(AF$6)),IF($C54&gt;0,IF(INT((AF$6+6-'Plan'!$J53)/$C54)&gt;=MAX(1,-INT(-(AF$6-'Plan'!$J53)/$C54)),"●",""),""),"")</f>
      </c>
      <c r="AG54" s="20">
        <f>IF(AND(ISNUMBER($C54),ISNUMBER('Plan'!$J53),ISNUMBER(AG$6)),IF($C54&gt;0,IF(INT((AG$6+6-'Plan'!$J53)/$C54)&gt;=MAX(1,-INT(-(AG$6-'Plan'!$J53)/$C54)),"●",""),""),"")</f>
      </c>
      <c r="AH54" s="20">
        <f>IF(AND(ISNUMBER($C54),ISNUMBER('Plan'!$J53),ISNUMBER(AH$6)),IF($C54&gt;0,IF(INT((AH$6+6-'Plan'!$J53)/$C54)&gt;=MAX(1,-INT(-(AH$6-'Plan'!$J53)/$C54)),"●",""),""),"")</f>
      </c>
      <c r="AI54" s="20">
        <f>IF(AND(ISNUMBER($C54),ISNUMBER('Plan'!$J53),ISNUMBER(AI$6)),IF($C54&gt;0,IF(INT((AI$6+6-'Plan'!$J53)/$C54)&gt;=MAX(1,-INT(-(AI$6-'Plan'!$J53)/$C54)),"●",""),""),"")</f>
      </c>
      <c r="AJ54" s="20">
        <f>IF(AND(ISNUMBER($C54),ISNUMBER('Plan'!$J53),ISNUMBER(AJ$6)),IF($C54&gt;0,IF(INT((AJ$6+6-'Plan'!$J53)/$C54)&gt;=MAX(1,-INT(-(AJ$6-'Plan'!$J53)/$C54)),"●",""),""),"")</f>
      </c>
      <c r="AK54" s="20">
        <f>IF(AND(ISNUMBER($C54),ISNUMBER('Plan'!$J53),ISNUMBER(AK$6)),IF($C54&gt;0,IF(INT((AK$6+6-'Plan'!$J53)/$C54)&gt;=MAX(1,-INT(-(AK$6-'Plan'!$J53)/$C54)),"●",""),""),"")</f>
      </c>
      <c r="AL54" s="20">
        <f>IF(AND(ISNUMBER($C54),ISNUMBER('Plan'!$J53),ISNUMBER(AL$6)),IF($C54&gt;0,IF(INT((AL$6+6-'Plan'!$J53)/$C54)&gt;=MAX(1,-INT(-(AL$6-'Plan'!$J53)/$C54)),"●",""),""),"")</f>
      </c>
      <c r="AM54" s="20">
        <f>IF(AND(ISNUMBER($C54),ISNUMBER('Plan'!$J53),ISNUMBER(AM$6)),IF($C54&gt;0,IF(INT((AM$6+6-'Plan'!$J53)/$C54)&gt;=MAX(1,-INT(-(AM$6-'Plan'!$J53)/$C54)),"●",""),""),"")</f>
      </c>
      <c r="AN54" s="20">
        <f>IF(AND(ISNUMBER($C54),ISNUMBER('Plan'!$J53),ISNUMBER(AN$6)),IF($C54&gt;0,IF(INT((AN$6+6-'Plan'!$J53)/$C54)&gt;=MAX(1,-INT(-(AN$6-'Plan'!$J53)/$C54)),"●",""),""),"")</f>
      </c>
      <c r="AO54" s="20">
        <f>IF(AND(ISNUMBER($C54),ISNUMBER('Plan'!$J53),ISNUMBER(AO$6)),IF($C54&gt;0,IF(INT((AO$6+6-'Plan'!$J53)/$C54)&gt;=MAX(1,-INT(-(AO$6-'Plan'!$J53)/$C54)),"●",""),""),"")</f>
      </c>
      <c r="AP54" s="20">
        <f>IF(AND(ISNUMBER($C54),ISNUMBER('Plan'!$J53),ISNUMBER(AP$6)),IF($C54&gt;0,IF(INT((AP$6+6-'Plan'!$J53)/$C54)&gt;=MAX(1,-INT(-(AP$6-'Plan'!$J53)/$C54)),"●",""),""),"")</f>
      </c>
      <c r="AQ54" s="20">
        <f>IF(AND(ISNUMBER($C54),ISNUMBER('Plan'!$J53),ISNUMBER(AQ$6)),IF($C54&gt;0,IF(INT((AQ$6+6-'Plan'!$J53)/$C54)&gt;=MAX(1,-INT(-(AQ$6-'Plan'!$J53)/$C54)),"●",""),""),"")</f>
      </c>
      <c r="AR54" s="20">
        <f>IF(AND(ISNUMBER($C54),ISNUMBER('Plan'!$J53),ISNUMBER(AR$6)),IF($C54&gt;0,IF(INT((AR$6+6-'Plan'!$J53)/$C54)&gt;=MAX(1,-INT(-(AR$6-'Plan'!$J53)/$C54)),"●",""),""),"")</f>
      </c>
      <c r="AS54" s="20">
        <f>IF(AND(ISNUMBER($C54),ISNUMBER('Plan'!$J53),ISNUMBER(AS$6)),IF($C54&gt;0,IF(INT((AS$6+6-'Plan'!$J53)/$C54)&gt;=MAX(1,-INT(-(AS$6-'Plan'!$J53)/$C54)),"●",""),""),"")</f>
      </c>
      <c r="AT54" s="20">
        <f>IF(AND(ISNUMBER($C54),ISNUMBER('Plan'!$J53),ISNUMBER(AT$6)),IF($C54&gt;0,IF(INT((AT$6+6-'Plan'!$J53)/$C54)&gt;=MAX(1,-INT(-(AT$6-'Plan'!$J53)/$C54)),"●",""),""),"")</f>
      </c>
      <c r="AU54" s="20">
        <f>IF(AND(ISNUMBER($C54),ISNUMBER('Plan'!$J53),ISNUMBER(AU$6)),IF($C54&gt;0,IF(INT((AU$6+6-'Plan'!$J53)/$C54)&gt;=MAX(1,-INT(-(AU$6-'Plan'!$J53)/$C54)),"●",""),""),"")</f>
      </c>
      <c r="AV54" s="20">
        <f>IF(AND(ISNUMBER($C54),ISNUMBER('Plan'!$J53),ISNUMBER(AV$6)),IF($C54&gt;0,IF(INT((AV$6+6-'Plan'!$J53)/$C54)&gt;=MAX(1,-INT(-(AV$6-'Plan'!$J53)/$C54)),"●",""),""),"")</f>
      </c>
      <c r="AW54" s="20">
        <f>IF(AND(ISNUMBER($C54),ISNUMBER('Plan'!$J53),ISNUMBER(AW$6)),IF($C54&gt;0,IF(INT((AW$6+6-'Plan'!$J53)/$C54)&gt;=MAX(1,-INT(-(AW$6-'Plan'!$J53)/$C54)),"●",""),""),"")</f>
      </c>
      <c r="AX54" s="20">
        <f>IF(AND(ISNUMBER($C54),ISNUMBER('Plan'!$J53),ISNUMBER(AX$6)),IF($C54&gt;0,IF(INT((AX$6+6-'Plan'!$J53)/$C54)&gt;=MAX(1,-INT(-(AX$6-'Plan'!$J53)/$C54)),"●",""),""),"")</f>
      </c>
      <c r="AY54" s="20">
        <f>IF(AND(ISNUMBER($C54),ISNUMBER('Plan'!$J53),ISNUMBER(AY$6)),IF($C54&gt;0,IF(INT((AY$6+6-'Plan'!$J53)/$C54)&gt;=MAX(1,-INT(-(AY$6-'Plan'!$J53)/$C54)),"●",""),""),"")</f>
      </c>
      <c r="AZ54" s="20">
        <f>IF(AND(ISNUMBER($C54),ISNUMBER('Plan'!$J53),ISNUMBER(AZ$6)),IF($C54&gt;0,IF(INT((AZ$6+6-'Plan'!$J53)/$C54)&gt;=MAX(1,-INT(-(AZ$6-'Plan'!$J53)/$C54)),"●",""),""),"")</f>
      </c>
      <c r="BA54" s="20">
        <f>IF(AND(ISNUMBER($C54),ISNUMBER('Plan'!$J53),ISNUMBER(BA$6)),IF($C54&gt;0,IF(INT((BA$6+6-'Plan'!$J53)/$C54)&gt;=MAX(1,-INT(-(BA$6-'Plan'!$J53)/$C54)),"●",""),""),"")</f>
      </c>
      <c r="BB54" s="20">
        <f>IF(AND(ISNUMBER($C54),ISNUMBER('Plan'!$J53),ISNUMBER(BB$6)),IF($C54&gt;0,IF(INT((BB$6+6-'Plan'!$J53)/$C54)&gt;=MAX(1,-INT(-(BB$6-'Plan'!$J53)/$C54)),"●",""),""),"")</f>
      </c>
      <c r="BC54" s="20">
        <f>IF(AND(ISNUMBER($C54),ISNUMBER('Plan'!$J53),ISNUMBER(BC$6)),IF($C54&gt;0,IF(INT((BC$6+6-'Plan'!$J53)/$C54)&gt;=MAX(1,-INT(-(BC$6-'Plan'!$J53)/$C54)),"●",""),""),"")</f>
      </c>
      <c r="BD54" s="20">
        <f>IF(AND(ISNUMBER($C54),ISNUMBER('Plan'!$J53),ISNUMBER(BD$6)),IF($C54&gt;0,IF(INT((BD$6+6-'Plan'!$J53)/$C54)&gt;=MAX(1,-INT(-(BD$6-'Plan'!$J53)/$C54)),"●",""),""),"")</f>
      </c>
    </row>
    <row r="55" spans="1:56" x14ac:dyDescent="0.25">
      <c r="A55" s="11">
        <f>IF('Plan'!B54="",IF('Plan'!A54="","",'Plan'!A54),'Plan'!B54)</f>
      </c>
      <c r="B55" s="11">
        <f>IF('Plan'!D54="","",'Plan'!D54)</f>
      </c>
      <c r="C55" s="18">
        <f>IF(ISNUMBER('Plan'!F54),IF('Plan'!G54="meses",'Plan'!F54*365.25/12,IF('Plan'!G54="semanas",'Plan'!F54*7,IF('Plan'!G54="días",'Plan'!F54,""))),"")</f>
      </c>
      <c r="D55" s="19">
        <f>IF(ISNUMBER('Plan'!H54),'Plan'!H54,"")</f>
      </c>
      <c r="E55" s="20">
        <f>IF(AND(ISNUMBER($C55),ISNUMBER('Plan'!$J54),ISNUMBER(E$6)),IF($C55&gt;0,IF(INT((E$6+6-'Plan'!$J54)/$C55)&gt;=MAX(1,-INT(-(E$6-'Plan'!$J54)/$C55)),"●",""),""),"")</f>
      </c>
      <c r="F55" s="20">
        <f>IF(AND(ISNUMBER($C55),ISNUMBER('Plan'!$J54),ISNUMBER(F$6)),IF($C55&gt;0,IF(INT((F$6+6-'Plan'!$J54)/$C55)&gt;=MAX(1,-INT(-(F$6-'Plan'!$J54)/$C55)),"●",""),""),"")</f>
      </c>
      <c r="G55" s="20">
        <f>IF(AND(ISNUMBER($C55),ISNUMBER('Plan'!$J54),ISNUMBER(G$6)),IF($C55&gt;0,IF(INT((G$6+6-'Plan'!$J54)/$C55)&gt;=MAX(1,-INT(-(G$6-'Plan'!$J54)/$C55)),"●",""),""),"")</f>
      </c>
      <c r="H55" s="20">
        <f>IF(AND(ISNUMBER($C55),ISNUMBER('Plan'!$J54),ISNUMBER(H$6)),IF($C55&gt;0,IF(INT((H$6+6-'Plan'!$J54)/$C55)&gt;=MAX(1,-INT(-(H$6-'Plan'!$J54)/$C55)),"●",""),""),"")</f>
      </c>
      <c r="I55" s="20">
        <f>IF(AND(ISNUMBER($C55),ISNUMBER('Plan'!$J54),ISNUMBER(I$6)),IF($C55&gt;0,IF(INT((I$6+6-'Plan'!$J54)/$C55)&gt;=MAX(1,-INT(-(I$6-'Plan'!$J54)/$C55)),"●",""),""),"")</f>
      </c>
      <c r="J55" s="20">
        <f>IF(AND(ISNUMBER($C55),ISNUMBER('Plan'!$J54),ISNUMBER(J$6)),IF($C55&gt;0,IF(INT((J$6+6-'Plan'!$J54)/$C55)&gt;=MAX(1,-INT(-(J$6-'Plan'!$J54)/$C55)),"●",""),""),"")</f>
      </c>
      <c r="K55" s="20">
        <f>IF(AND(ISNUMBER($C55),ISNUMBER('Plan'!$J54),ISNUMBER(K$6)),IF($C55&gt;0,IF(INT((K$6+6-'Plan'!$J54)/$C55)&gt;=MAX(1,-INT(-(K$6-'Plan'!$J54)/$C55)),"●",""),""),"")</f>
      </c>
      <c r="L55" s="20">
        <f>IF(AND(ISNUMBER($C55),ISNUMBER('Plan'!$J54),ISNUMBER(L$6)),IF($C55&gt;0,IF(INT((L$6+6-'Plan'!$J54)/$C55)&gt;=MAX(1,-INT(-(L$6-'Plan'!$J54)/$C55)),"●",""),""),"")</f>
      </c>
      <c r="M55" s="20">
        <f>IF(AND(ISNUMBER($C55),ISNUMBER('Plan'!$J54),ISNUMBER(M$6)),IF($C55&gt;0,IF(INT((M$6+6-'Plan'!$J54)/$C55)&gt;=MAX(1,-INT(-(M$6-'Plan'!$J54)/$C55)),"●",""),""),"")</f>
      </c>
      <c r="N55" s="20">
        <f>IF(AND(ISNUMBER($C55),ISNUMBER('Plan'!$J54),ISNUMBER(N$6)),IF($C55&gt;0,IF(INT((N$6+6-'Plan'!$J54)/$C55)&gt;=MAX(1,-INT(-(N$6-'Plan'!$J54)/$C55)),"●",""),""),"")</f>
      </c>
      <c r="O55" s="20">
        <f>IF(AND(ISNUMBER($C55),ISNUMBER('Plan'!$J54),ISNUMBER(O$6)),IF($C55&gt;0,IF(INT((O$6+6-'Plan'!$J54)/$C55)&gt;=MAX(1,-INT(-(O$6-'Plan'!$J54)/$C55)),"●",""),""),"")</f>
      </c>
      <c r="P55" s="20">
        <f>IF(AND(ISNUMBER($C55),ISNUMBER('Plan'!$J54),ISNUMBER(P$6)),IF($C55&gt;0,IF(INT((P$6+6-'Plan'!$J54)/$C55)&gt;=MAX(1,-INT(-(P$6-'Plan'!$J54)/$C55)),"●",""),""),"")</f>
      </c>
      <c r="Q55" s="20">
        <f>IF(AND(ISNUMBER($C55),ISNUMBER('Plan'!$J54),ISNUMBER(Q$6)),IF($C55&gt;0,IF(INT((Q$6+6-'Plan'!$J54)/$C55)&gt;=MAX(1,-INT(-(Q$6-'Plan'!$J54)/$C55)),"●",""),""),"")</f>
      </c>
      <c r="R55" s="20">
        <f>IF(AND(ISNUMBER($C55),ISNUMBER('Plan'!$J54),ISNUMBER(R$6)),IF($C55&gt;0,IF(INT((R$6+6-'Plan'!$J54)/$C55)&gt;=MAX(1,-INT(-(R$6-'Plan'!$J54)/$C55)),"●",""),""),"")</f>
      </c>
      <c r="S55" s="20">
        <f>IF(AND(ISNUMBER($C55),ISNUMBER('Plan'!$J54),ISNUMBER(S$6)),IF($C55&gt;0,IF(INT((S$6+6-'Plan'!$J54)/$C55)&gt;=MAX(1,-INT(-(S$6-'Plan'!$J54)/$C55)),"●",""),""),"")</f>
      </c>
      <c r="T55" s="20">
        <f>IF(AND(ISNUMBER($C55),ISNUMBER('Plan'!$J54),ISNUMBER(T$6)),IF($C55&gt;0,IF(INT((T$6+6-'Plan'!$J54)/$C55)&gt;=MAX(1,-INT(-(T$6-'Plan'!$J54)/$C55)),"●",""),""),"")</f>
      </c>
      <c r="U55" s="20">
        <f>IF(AND(ISNUMBER($C55),ISNUMBER('Plan'!$J54),ISNUMBER(U$6)),IF($C55&gt;0,IF(INT((U$6+6-'Plan'!$J54)/$C55)&gt;=MAX(1,-INT(-(U$6-'Plan'!$J54)/$C55)),"●",""),""),"")</f>
      </c>
      <c r="V55" s="20">
        <f>IF(AND(ISNUMBER($C55),ISNUMBER('Plan'!$J54),ISNUMBER(V$6)),IF($C55&gt;0,IF(INT((V$6+6-'Plan'!$J54)/$C55)&gt;=MAX(1,-INT(-(V$6-'Plan'!$J54)/$C55)),"●",""),""),"")</f>
      </c>
      <c r="W55" s="20">
        <f>IF(AND(ISNUMBER($C55),ISNUMBER('Plan'!$J54),ISNUMBER(W$6)),IF($C55&gt;0,IF(INT((W$6+6-'Plan'!$J54)/$C55)&gt;=MAX(1,-INT(-(W$6-'Plan'!$J54)/$C55)),"●",""),""),"")</f>
      </c>
      <c r="X55" s="20">
        <f>IF(AND(ISNUMBER($C55),ISNUMBER('Plan'!$J54),ISNUMBER(X$6)),IF($C55&gt;0,IF(INT((X$6+6-'Plan'!$J54)/$C55)&gt;=MAX(1,-INT(-(X$6-'Plan'!$J54)/$C55)),"●",""),""),"")</f>
      </c>
      <c r="Y55" s="20">
        <f>IF(AND(ISNUMBER($C55),ISNUMBER('Plan'!$J54),ISNUMBER(Y$6)),IF($C55&gt;0,IF(INT((Y$6+6-'Plan'!$J54)/$C55)&gt;=MAX(1,-INT(-(Y$6-'Plan'!$J54)/$C55)),"●",""),""),"")</f>
      </c>
      <c r="Z55" s="20">
        <f>IF(AND(ISNUMBER($C55),ISNUMBER('Plan'!$J54),ISNUMBER(Z$6)),IF($C55&gt;0,IF(INT((Z$6+6-'Plan'!$J54)/$C55)&gt;=MAX(1,-INT(-(Z$6-'Plan'!$J54)/$C55)),"●",""),""),"")</f>
      </c>
      <c r="AA55" s="20">
        <f>IF(AND(ISNUMBER($C55),ISNUMBER('Plan'!$J54),ISNUMBER(AA$6)),IF($C55&gt;0,IF(INT((AA$6+6-'Plan'!$J54)/$C55)&gt;=MAX(1,-INT(-(AA$6-'Plan'!$J54)/$C55)),"●",""),""),"")</f>
      </c>
      <c r="AB55" s="20">
        <f>IF(AND(ISNUMBER($C55),ISNUMBER('Plan'!$J54),ISNUMBER(AB$6)),IF($C55&gt;0,IF(INT((AB$6+6-'Plan'!$J54)/$C55)&gt;=MAX(1,-INT(-(AB$6-'Plan'!$J54)/$C55)),"●",""),""),"")</f>
      </c>
      <c r="AC55" s="20">
        <f>IF(AND(ISNUMBER($C55),ISNUMBER('Plan'!$J54),ISNUMBER(AC$6)),IF($C55&gt;0,IF(INT((AC$6+6-'Plan'!$J54)/$C55)&gt;=MAX(1,-INT(-(AC$6-'Plan'!$J54)/$C55)),"●",""),""),"")</f>
      </c>
      <c r="AD55" s="20">
        <f>IF(AND(ISNUMBER($C55),ISNUMBER('Plan'!$J54),ISNUMBER(AD$6)),IF($C55&gt;0,IF(INT((AD$6+6-'Plan'!$J54)/$C55)&gt;=MAX(1,-INT(-(AD$6-'Plan'!$J54)/$C55)),"●",""),""),"")</f>
      </c>
      <c r="AE55" s="20">
        <f>IF(AND(ISNUMBER($C55),ISNUMBER('Plan'!$J54),ISNUMBER(AE$6)),IF($C55&gt;0,IF(INT((AE$6+6-'Plan'!$J54)/$C55)&gt;=MAX(1,-INT(-(AE$6-'Plan'!$J54)/$C55)),"●",""),""),"")</f>
      </c>
      <c r="AF55" s="20">
        <f>IF(AND(ISNUMBER($C55),ISNUMBER('Plan'!$J54),ISNUMBER(AF$6)),IF($C55&gt;0,IF(INT((AF$6+6-'Plan'!$J54)/$C55)&gt;=MAX(1,-INT(-(AF$6-'Plan'!$J54)/$C55)),"●",""),""),"")</f>
      </c>
      <c r="AG55" s="20">
        <f>IF(AND(ISNUMBER($C55),ISNUMBER('Plan'!$J54),ISNUMBER(AG$6)),IF($C55&gt;0,IF(INT((AG$6+6-'Plan'!$J54)/$C55)&gt;=MAX(1,-INT(-(AG$6-'Plan'!$J54)/$C55)),"●",""),""),"")</f>
      </c>
      <c r="AH55" s="20">
        <f>IF(AND(ISNUMBER($C55),ISNUMBER('Plan'!$J54),ISNUMBER(AH$6)),IF($C55&gt;0,IF(INT((AH$6+6-'Plan'!$J54)/$C55)&gt;=MAX(1,-INT(-(AH$6-'Plan'!$J54)/$C55)),"●",""),""),"")</f>
      </c>
      <c r="AI55" s="20">
        <f>IF(AND(ISNUMBER($C55),ISNUMBER('Plan'!$J54),ISNUMBER(AI$6)),IF($C55&gt;0,IF(INT((AI$6+6-'Plan'!$J54)/$C55)&gt;=MAX(1,-INT(-(AI$6-'Plan'!$J54)/$C55)),"●",""),""),"")</f>
      </c>
      <c r="AJ55" s="20">
        <f>IF(AND(ISNUMBER($C55),ISNUMBER('Plan'!$J54),ISNUMBER(AJ$6)),IF($C55&gt;0,IF(INT((AJ$6+6-'Plan'!$J54)/$C55)&gt;=MAX(1,-INT(-(AJ$6-'Plan'!$J54)/$C55)),"●",""),""),"")</f>
      </c>
      <c r="AK55" s="20">
        <f>IF(AND(ISNUMBER($C55),ISNUMBER('Plan'!$J54),ISNUMBER(AK$6)),IF($C55&gt;0,IF(INT((AK$6+6-'Plan'!$J54)/$C55)&gt;=MAX(1,-INT(-(AK$6-'Plan'!$J54)/$C55)),"●",""),""),"")</f>
      </c>
      <c r="AL55" s="20">
        <f>IF(AND(ISNUMBER($C55),ISNUMBER('Plan'!$J54),ISNUMBER(AL$6)),IF($C55&gt;0,IF(INT((AL$6+6-'Plan'!$J54)/$C55)&gt;=MAX(1,-INT(-(AL$6-'Plan'!$J54)/$C55)),"●",""),""),"")</f>
      </c>
      <c r="AM55" s="20">
        <f>IF(AND(ISNUMBER($C55),ISNUMBER('Plan'!$J54),ISNUMBER(AM$6)),IF($C55&gt;0,IF(INT((AM$6+6-'Plan'!$J54)/$C55)&gt;=MAX(1,-INT(-(AM$6-'Plan'!$J54)/$C55)),"●",""),""),"")</f>
      </c>
      <c r="AN55" s="20">
        <f>IF(AND(ISNUMBER($C55),ISNUMBER('Plan'!$J54),ISNUMBER(AN$6)),IF($C55&gt;0,IF(INT((AN$6+6-'Plan'!$J54)/$C55)&gt;=MAX(1,-INT(-(AN$6-'Plan'!$J54)/$C55)),"●",""),""),"")</f>
      </c>
      <c r="AO55" s="20">
        <f>IF(AND(ISNUMBER($C55),ISNUMBER('Plan'!$J54),ISNUMBER(AO$6)),IF($C55&gt;0,IF(INT((AO$6+6-'Plan'!$J54)/$C55)&gt;=MAX(1,-INT(-(AO$6-'Plan'!$J54)/$C55)),"●",""),""),"")</f>
      </c>
      <c r="AP55" s="20">
        <f>IF(AND(ISNUMBER($C55),ISNUMBER('Plan'!$J54),ISNUMBER(AP$6)),IF($C55&gt;0,IF(INT((AP$6+6-'Plan'!$J54)/$C55)&gt;=MAX(1,-INT(-(AP$6-'Plan'!$J54)/$C55)),"●",""),""),"")</f>
      </c>
      <c r="AQ55" s="20">
        <f>IF(AND(ISNUMBER($C55),ISNUMBER('Plan'!$J54),ISNUMBER(AQ$6)),IF($C55&gt;0,IF(INT((AQ$6+6-'Plan'!$J54)/$C55)&gt;=MAX(1,-INT(-(AQ$6-'Plan'!$J54)/$C55)),"●",""),""),"")</f>
      </c>
      <c r="AR55" s="20">
        <f>IF(AND(ISNUMBER($C55),ISNUMBER('Plan'!$J54),ISNUMBER(AR$6)),IF($C55&gt;0,IF(INT((AR$6+6-'Plan'!$J54)/$C55)&gt;=MAX(1,-INT(-(AR$6-'Plan'!$J54)/$C55)),"●",""),""),"")</f>
      </c>
      <c r="AS55" s="20">
        <f>IF(AND(ISNUMBER($C55),ISNUMBER('Plan'!$J54),ISNUMBER(AS$6)),IF($C55&gt;0,IF(INT((AS$6+6-'Plan'!$J54)/$C55)&gt;=MAX(1,-INT(-(AS$6-'Plan'!$J54)/$C55)),"●",""),""),"")</f>
      </c>
      <c r="AT55" s="20">
        <f>IF(AND(ISNUMBER($C55),ISNUMBER('Plan'!$J54),ISNUMBER(AT$6)),IF($C55&gt;0,IF(INT((AT$6+6-'Plan'!$J54)/$C55)&gt;=MAX(1,-INT(-(AT$6-'Plan'!$J54)/$C55)),"●",""),""),"")</f>
      </c>
      <c r="AU55" s="20">
        <f>IF(AND(ISNUMBER($C55),ISNUMBER('Plan'!$J54),ISNUMBER(AU$6)),IF($C55&gt;0,IF(INT((AU$6+6-'Plan'!$J54)/$C55)&gt;=MAX(1,-INT(-(AU$6-'Plan'!$J54)/$C55)),"●",""),""),"")</f>
      </c>
      <c r="AV55" s="20">
        <f>IF(AND(ISNUMBER($C55),ISNUMBER('Plan'!$J54),ISNUMBER(AV$6)),IF($C55&gt;0,IF(INT((AV$6+6-'Plan'!$J54)/$C55)&gt;=MAX(1,-INT(-(AV$6-'Plan'!$J54)/$C55)),"●",""),""),"")</f>
      </c>
      <c r="AW55" s="20">
        <f>IF(AND(ISNUMBER($C55),ISNUMBER('Plan'!$J54),ISNUMBER(AW$6)),IF($C55&gt;0,IF(INT((AW$6+6-'Plan'!$J54)/$C55)&gt;=MAX(1,-INT(-(AW$6-'Plan'!$J54)/$C55)),"●",""),""),"")</f>
      </c>
      <c r="AX55" s="20">
        <f>IF(AND(ISNUMBER($C55),ISNUMBER('Plan'!$J54),ISNUMBER(AX$6)),IF($C55&gt;0,IF(INT((AX$6+6-'Plan'!$J54)/$C55)&gt;=MAX(1,-INT(-(AX$6-'Plan'!$J54)/$C55)),"●",""),""),"")</f>
      </c>
      <c r="AY55" s="20">
        <f>IF(AND(ISNUMBER($C55),ISNUMBER('Plan'!$J54),ISNUMBER(AY$6)),IF($C55&gt;0,IF(INT((AY$6+6-'Plan'!$J54)/$C55)&gt;=MAX(1,-INT(-(AY$6-'Plan'!$J54)/$C55)),"●",""),""),"")</f>
      </c>
      <c r="AZ55" s="20">
        <f>IF(AND(ISNUMBER($C55),ISNUMBER('Plan'!$J54),ISNUMBER(AZ$6)),IF($C55&gt;0,IF(INT((AZ$6+6-'Plan'!$J54)/$C55)&gt;=MAX(1,-INT(-(AZ$6-'Plan'!$J54)/$C55)),"●",""),""),"")</f>
      </c>
      <c r="BA55" s="20">
        <f>IF(AND(ISNUMBER($C55),ISNUMBER('Plan'!$J54),ISNUMBER(BA$6)),IF($C55&gt;0,IF(INT((BA$6+6-'Plan'!$J54)/$C55)&gt;=MAX(1,-INT(-(BA$6-'Plan'!$J54)/$C55)),"●",""),""),"")</f>
      </c>
      <c r="BB55" s="20">
        <f>IF(AND(ISNUMBER($C55),ISNUMBER('Plan'!$J54),ISNUMBER(BB$6)),IF($C55&gt;0,IF(INT((BB$6+6-'Plan'!$J54)/$C55)&gt;=MAX(1,-INT(-(BB$6-'Plan'!$J54)/$C55)),"●",""),""),"")</f>
      </c>
      <c r="BC55" s="20">
        <f>IF(AND(ISNUMBER($C55),ISNUMBER('Plan'!$J54),ISNUMBER(BC$6)),IF($C55&gt;0,IF(INT((BC$6+6-'Plan'!$J54)/$C55)&gt;=MAX(1,-INT(-(BC$6-'Plan'!$J54)/$C55)),"●",""),""),"")</f>
      </c>
      <c r="BD55" s="20">
        <f>IF(AND(ISNUMBER($C55),ISNUMBER('Plan'!$J54),ISNUMBER(BD$6)),IF($C55&gt;0,IF(INT((BD$6+6-'Plan'!$J54)/$C55)&gt;=MAX(1,-INT(-(BD$6-'Plan'!$J54)/$C55)),"●",""),""),"")</f>
      </c>
    </row>
    <row r="56" spans="1:56" x14ac:dyDescent="0.25">
      <c r="A56" s="11">
        <f>IF('Plan'!B55="",IF('Plan'!A55="","",'Plan'!A55),'Plan'!B55)</f>
      </c>
      <c r="B56" s="11">
        <f>IF('Plan'!D55="","",'Plan'!D55)</f>
      </c>
      <c r="C56" s="18">
        <f>IF(ISNUMBER('Plan'!F55),IF('Plan'!G55="meses",'Plan'!F55*365.25/12,IF('Plan'!G55="semanas",'Plan'!F55*7,IF('Plan'!G55="días",'Plan'!F55,""))),"")</f>
      </c>
      <c r="D56" s="19">
        <f>IF(ISNUMBER('Plan'!H55),'Plan'!H55,"")</f>
      </c>
      <c r="E56" s="20">
        <f>IF(AND(ISNUMBER($C56),ISNUMBER('Plan'!$J55),ISNUMBER(E$6)),IF($C56&gt;0,IF(INT((E$6+6-'Plan'!$J55)/$C56)&gt;=MAX(1,-INT(-(E$6-'Plan'!$J55)/$C56)),"●",""),""),"")</f>
      </c>
      <c r="F56" s="20">
        <f>IF(AND(ISNUMBER($C56),ISNUMBER('Plan'!$J55),ISNUMBER(F$6)),IF($C56&gt;0,IF(INT((F$6+6-'Plan'!$J55)/$C56)&gt;=MAX(1,-INT(-(F$6-'Plan'!$J55)/$C56)),"●",""),""),"")</f>
      </c>
      <c r="G56" s="20">
        <f>IF(AND(ISNUMBER($C56),ISNUMBER('Plan'!$J55),ISNUMBER(G$6)),IF($C56&gt;0,IF(INT((G$6+6-'Plan'!$J55)/$C56)&gt;=MAX(1,-INT(-(G$6-'Plan'!$J55)/$C56)),"●",""),""),"")</f>
      </c>
      <c r="H56" s="20">
        <f>IF(AND(ISNUMBER($C56),ISNUMBER('Plan'!$J55),ISNUMBER(H$6)),IF($C56&gt;0,IF(INT((H$6+6-'Plan'!$J55)/$C56)&gt;=MAX(1,-INT(-(H$6-'Plan'!$J55)/$C56)),"●",""),""),"")</f>
      </c>
      <c r="I56" s="20">
        <f>IF(AND(ISNUMBER($C56),ISNUMBER('Plan'!$J55),ISNUMBER(I$6)),IF($C56&gt;0,IF(INT((I$6+6-'Plan'!$J55)/$C56)&gt;=MAX(1,-INT(-(I$6-'Plan'!$J55)/$C56)),"●",""),""),"")</f>
      </c>
      <c r="J56" s="20">
        <f>IF(AND(ISNUMBER($C56),ISNUMBER('Plan'!$J55),ISNUMBER(J$6)),IF($C56&gt;0,IF(INT((J$6+6-'Plan'!$J55)/$C56)&gt;=MAX(1,-INT(-(J$6-'Plan'!$J55)/$C56)),"●",""),""),"")</f>
      </c>
      <c r="K56" s="20">
        <f>IF(AND(ISNUMBER($C56),ISNUMBER('Plan'!$J55),ISNUMBER(K$6)),IF($C56&gt;0,IF(INT((K$6+6-'Plan'!$J55)/$C56)&gt;=MAX(1,-INT(-(K$6-'Plan'!$J55)/$C56)),"●",""),""),"")</f>
      </c>
      <c r="L56" s="20">
        <f>IF(AND(ISNUMBER($C56),ISNUMBER('Plan'!$J55),ISNUMBER(L$6)),IF($C56&gt;0,IF(INT((L$6+6-'Plan'!$J55)/$C56)&gt;=MAX(1,-INT(-(L$6-'Plan'!$J55)/$C56)),"●",""),""),"")</f>
      </c>
      <c r="M56" s="20">
        <f>IF(AND(ISNUMBER($C56),ISNUMBER('Plan'!$J55),ISNUMBER(M$6)),IF($C56&gt;0,IF(INT((M$6+6-'Plan'!$J55)/$C56)&gt;=MAX(1,-INT(-(M$6-'Plan'!$J55)/$C56)),"●",""),""),"")</f>
      </c>
      <c r="N56" s="20">
        <f>IF(AND(ISNUMBER($C56),ISNUMBER('Plan'!$J55),ISNUMBER(N$6)),IF($C56&gt;0,IF(INT((N$6+6-'Plan'!$J55)/$C56)&gt;=MAX(1,-INT(-(N$6-'Plan'!$J55)/$C56)),"●",""),""),"")</f>
      </c>
      <c r="O56" s="20">
        <f>IF(AND(ISNUMBER($C56),ISNUMBER('Plan'!$J55),ISNUMBER(O$6)),IF($C56&gt;0,IF(INT((O$6+6-'Plan'!$J55)/$C56)&gt;=MAX(1,-INT(-(O$6-'Plan'!$J55)/$C56)),"●",""),""),"")</f>
      </c>
      <c r="P56" s="20">
        <f>IF(AND(ISNUMBER($C56),ISNUMBER('Plan'!$J55),ISNUMBER(P$6)),IF($C56&gt;0,IF(INT((P$6+6-'Plan'!$J55)/$C56)&gt;=MAX(1,-INT(-(P$6-'Plan'!$J55)/$C56)),"●",""),""),"")</f>
      </c>
      <c r="Q56" s="20">
        <f>IF(AND(ISNUMBER($C56),ISNUMBER('Plan'!$J55),ISNUMBER(Q$6)),IF($C56&gt;0,IF(INT((Q$6+6-'Plan'!$J55)/$C56)&gt;=MAX(1,-INT(-(Q$6-'Plan'!$J55)/$C56)),"●",""),""),"")</f>
      </c>
      <c r="R56" s="20">
        <f>IF(AND(ISNUMBER($C56),ISNUMBER('Plan'!$J55),ISNUMBER(R$6)),IF($C56&gt;0,IF(INT((R$6+6-'Plan'!$J55)/$C56)&gt;=MAX(1,-INT(-(R$6-'Plan'!$J55)/$C56)),"●",""),""),"")</f>
      </c>
      <c r="S56" s="20">
        <f>IF(AND(ISNUMBER($C56),ISNUMBER('Plan'!$J55),ISNUMBER(S$6)),IF($C56&gt;0,IF(INT((S$6+6-'Plan'!$J55)/$C56)&gt;=MAX(1,-INT(-(S$6-'Plan'!$J55)/$C56)),"●",""),""),"")</f>
      </c>
      <c r="T56" s="20">
        <f>IF(AND(ISNUMBER($C56),ISNUMBER('Plan'!$J55),ISNUMBER(T$6)),IF($C56&gt;0,IF(INT((T$6+6-'Plan'!$J55)/$C56)&gt;=MAX(1,-INT(-(T$6-'Plan'!$J55)/$C56)),"●",""),""),"")</f>
      </c>
      <c r="U56" s="20">
        <f>IF(AND(ISNUMBER($C56),ISNUMBER('Plan'!$J55),ISNUMBER(U$6)),IF($C56&gt;0,IF(INT((U$6+6-'Plan'!$J55)/$C56)&gt;=MAX(1,-INT(-(U$6-'Plan'!$J55)/$C56)),"●",""),""),"")</f>
      </c>
      <c r="V56" s="20">
        <f>IF(AND(ISNUMBER($C56),ISNUMBER('Plan'!$J55),ISNUMBER(V$6)),IF($C56&gt;0,IF(INT((V$6+6-'Plan'!$J55)/$C56)&gt;=MAX(1,-INT(-(V$6-'Plan'!$J55)/$C56)),"●",""),""),"")</f>
      </c>
      <c r="W56" s="20">
        <f>IF(AND(ISNUMBER($C56),ISNUMBER('Plan'!$J55),ISNUMBER(W$6)),IF($C56&gt;0,IF(INT((W$6+6-'Plan'!$J55)/$C56)&gt;=MAX(1,-INT(-(W$6-'Plan'!$J55)/$C56)),"●",""),""),"")</f>
      </c>
      <c r="X56" s="20">
        <f>IF(AND(ISNUMBER($C56),ISNUMBER('Plan'!$J55),ISNUMBER(X$6)),IF($C56&gt;0,IF(INT((X$6+6-'Plan'!$J55)/$C56)&gt;=MAX(1,-INT(-(X$6-'Plan'!$J55)/$C56)),"●",""),""),"")</f>
      </c>
      <c r="Y56" s="20">
        <f>IF(AND(ISNUMBER($C56),ISNUMBER('Plan'!$J55),ISNUMBER(Y$6)),IF($C56&gt;0,IF(INT((Y$6+6-'Plan'!$J55)/$C56)&gt;=MAX(1,-INT(-(Y$6-'Plan'!$J55)/$C56)),"●",""),""),"")</f>
      </c>
      <c r="Z56" s="20">
        <f>IF(AND(ISNUMBER($C56),ISNUMBER('Plan'!$J55),ISNUMBER(Z$6)),IF($C56&gt;0,IF(INT((Z$6+6-'Plan'!$J55)/$C56)&gt;=MAX(1,-INT(-(Z$6-'Plan'!$J55)/$C56)),"●",""),""),"")</f>
      </c>
      <c r="AA56" s="20">
        <f>IF(AND(ISNUMBER($C56),ISNUMBER('Plan'!$J55),ISNUMBER(AA$6)),IF($C56&gt;0,IF(INT((AA$6+6-'Plan'!$J55)/$C56)&gt;=MAX(1,-INT(-(AA$6-'Plan'!$J55)/$C56)),"●",""),""),"")</f>
      </c>
      <c r="AB56" s="20">
        <f>IF(AND(ISNUMBER($C56),ISNUMBER('Plan'!$J55),ISNUMBER(AB$6)),IF($C56&gt;0,IF(INT((AB$6+6-'Plan'!$J55)/$C56)&gt;=MAX(1,-INT(-(AB$6-'Plan'!$J55)/$C56)),"●",""),""),"")</f>
      </c>
      <c r="AC56" s="20">
        <f>IF(AND(ISNUMBER($C56),ISNUMBER('Plan'!$J55),ISNUMBER(AC$6)),IF($C56&gt;0,IF(INT((AC$6+6-'Plan'!$J55)/$C56)&gt;=MAX(1,-INT(-(AC$6-'Plan'!$J55)/$C56)),"●",""),""),"")</f>
      </c>
      <c r="AD56" s="20">
        <f>IF(AND(ISNUMBER($C56),ISNUMBER('Plan'!$J55),ISNUMBER(AD$6)),IF($C56&gt;0,IF(INT((AD$6+6-'Plan'!$J55)/$C56)&gt;=MAX(1,-INT(-(AD$6-'Plan'!$J55)/$C56)),"●",""),""),"")</f>
      </c>
      <c r="AE56" s="20">
        <f>IF(AND(ISNUMBER($C56),ISNUMBER('Plan'!$J55),ISNUMBER(AE$6)),IF($C56&gt;0,IF(INT((AE$6+6-'Plan'!$J55)/$C56)&gt;=MAX(1,-INT(-(AE$6-'Plan'!$J55)/$C56)),"●",""),""),"")</f>
      </c>
      <c r="AF56" s="20">
        <f>IF(AND(ISNUMBER($C56),ISNUMBER('Plan'!$J55),ISNUMBER(AF$6)),IF($C56&gt;0,IF(INT((AF$6+6-'Plan'!$J55)/$C56)&gt;=MAX(1,-INT(-(AF$6-'Plan'!$J55)/$C56)),"●",""),""),"")</f>
      </c>
      <c r="AG56" s="20">
        <f>IF(AND(ISNUMBER($C56),ISNUMBER('Plan'!$J55),ISNUMBER(AG$6)),IF($C56&gt;0,IF(INT((AG$6+6-'Plan'!$J55)/$C56)&gt;=MAX(1,-INT(-(AG$6-'Plan'!$J55)/$C56)),"●",""),""),"")</f>
      </c>
      <c r="AH56" s="20">
        <f>IF(AND(ISNUMBER($C56),ISNUMBER('Plan'!$J55),ISNUMBER(AH$6)),IF($C56&gt;0,IF(INT((AH$6+6-'Plan'!$J55)/$C56)&gt;=MAX(1,-INT(-(AH$6-'Plan'!$J55)/$C56)),"●",""),""),"")</f>
      </c>
      <c r="AI56" s="20">
        <f>IF(AND(ISNUMBER($C56),ISNUMBER('Plan'!$J55),ISNUMBER(AI$6)),IF($C56&gt;0,IF(INT((AI$6+6-'Plan'!$J55)/$C56)&gt;=MAX(1,-INT(-(AI$6-'Plan'!$J55)/$C56)),"●",""),""),"")</f>
      </c>
      <c r="AJ56" s="20">
        <f>IF(AND(ISNUMBER($C56),ISNUMBER('Plan'!$J55),ISNUMBER(AJ$6)),IF($C56&gt;0,IF(INT((AJ$6+6-'Plan'!$J55)/$C56)&gt;=MAX(1,-INT(-(AJ$6-'Plan'!$J55)/$C56)),"●",""),""),"")</f>
      </c>
      <c r="AK56" s="20">
        <f>IF(AND(ISNUMBER($C56),ISNUMBER('Plan'!$J55),ISNUMBER(AK$6)),IF($C56&gt;0,IF(INT((AK$6+6-'Plan'!$J55)/$C56)&gt;=MAX(1,-INT(-(AK$6-'Plan'!$J55)/$C56)),"●",""),""),"")</f>
      </c>
      <c r="AL56" s="20">
        <f>IF(AND(ISNUMBER($C56),ISNUMBER('Plan'!$J55),ISNUMBER(AL$6)),IF($C56&gt;0,IF(INT((AL$6+6-'Plan'!$J55)/$C56)&gt;=MAX(1,-INT(-(AL$6-'Plan'!$J55)/$C56)),"●",""),""),"")</f>
      </c>
      <c r="AM56" s="20">
        <f>IF(AND(ISNUMBER($C56),ISNUMBER('Plan'!$J55),ISNUMBER(AM$6)),IF($C56&gt;0,IF(INT((AM$6+6-'Plan'!$J55)/$C56)&gt;=MAX(1,-INT(-(AM$6-'Plan'!$J55)/$C56)),"●",""),""),"")</f>
      </c>
      <c r="AN56" s="20">
        <f>IF(AND(ISNUMBER($C56),ISNUMBER('Plan'!$J55),ISNUMBER(AN$6)),IF($C56&gt;0,IF(INT((AN$6+6-'Plan'!$J55)/$C56)&gt;=MAX(1,-INT(-(AN$6-'Plan'!$J55)/$C56)),"●",""),""),"")</f>
      </c>
      <c r="AO56" s="20">
        <f>IF(AND(ISNUMBER($C56),ISNUMBER('Plan'!$J55),ISNUMBER(AO$6)),IF($C56&gt;0,IF(INT((AO$6+6-'Plan'!$J55)/$C56)&gt;=MAX(1,-INT(-(AO$6-'Plan'!$J55)/$C56)),"●",""),""),"")</f>
      </c>
      <c r="AP56" s="20">
        <f>IF(AND(ISNUMBER($C56),ISNUMBER('Plan'!$J55),ISNUMBER(AP$6)),IF($C56&gt;0,IF(INT((AP$6+6-'Plan'!$J55)/$C56)&gt;=MAX(1,-INT(-(AP$6-'Plan'!$J55)/$C56)),"●",""),""),"")</f>
      </c>
      <c r="AQ56" s="20">
        <f>IF(AND(ISNUMBER($C56),ISNUMBER('Plan'!$J55),ISNUMBER(AQ$6)),IF($C56&gt;0,IF(INT((AQ$6+6-'Plan'!$J55)/$C56)&gt;=MAX(1,-INT(-(AQ$6-'Plan'!$J55)/$C56)),"●",""),""),"")</f>
      </c>
      <c r="AR56" s="20">
        <f>IF(AND(ISNUMBER($C56),ISNUMBER('Plan'!$J55),ISNUMBER(AR$6)),IF($C56&gt;0,IF(INT((AR$6+6-'Plan'!$J55)/$C56)&gt;=MAX(1,-INT(-(AR$6-'Plan'!$J55)/$C56)),"●",""),""),"")</f>
      </c>
      <c r="AS56" s="20">
        <f>IF(AND(ISNUMBER($C56),ISNUMBER('Plan'!$J55),ISNUMBER(AS$6)),IF($C56&gt;0,IF(INT((AS$6+6-'Plan'!$J55)/$C56)&gt;=MAX(1,-INT(-(AS$6-'Plan'!$J55)/$C56)),"●",""),""),"")</f>
      </c>
      <c r="AT56" s="20">
        <f>IF(AND(ISNUMBER($C56),ISNUMBER('Plan'!$J55),ISNUMBER(AT$6)),IF($C56&gt;0,IF(INT((AT$6+6-'Plan'!$J55)/$C56)&gt;=MAX(1,-INT(-(AT$6-'Plan'!$J55)/$C56)),"●",""),""),"")</f>
      </c>
      <c r="AU56" s="20">
        <f>IF(AND(ISNUMBER($C56),ISNUMBER('Plan'!$J55),ISNUMBER(AU$6)),IF($C56&gt;0,IF(INT((AU$6+6-'Plan'!$J55)/$C56)&gt;=MAX(1,-INT(-(AU$6-'Plan'!$J55)/$C56)),"●",""),""),"")</f>
      </c>
      <c r="AV56" s="20">
        <f>IF(AND(ISNUMBER($C56),ISNUMBER('Plan'!$J55),ISNUMBER(AV$6)),IF($C56&gt;0,IF(INT((AV$6+6-'Plan'!$J55)/$C56)&gt;=MAX(1,-INT(-(AV$6-'Plan'!$J55)/$C56)),"●",""),""),"")</f>
      </c>
      <c r="AW56" s="20">
        <f>IF(AND(ISNUMBER($C56),ISNUMBER('Plan'!$J55),ISNUMBER(AW$6)),IF($C56&gt;0,IF(INT((AW$6+6-'Plan'!$J55)/$C56)&gt;=MAX(1,-INT(-(AW$6-'Plan'!$J55)/$C56)),"●",""),""),"")</f>
      </c>
      <c r="AX56" s="20">
        <f>IF(AND(ISNUMBER($C56),ISNUMBER('Plan'!$J55),ISNUMBER(AX$6)),IF($C56&gt;0,IF(INT((AX$6+6-'Plan'!$J55)/$C56)&gt;=MAX(1,-INT(-(AX$6-'Plan'!$J55)/$C56)),"●",""),""),"")</f>
      </c>
      <c r="AY56" s="20">
        <f>IF(AND(ISNUMBER($C56),ISNUMBER('Plan'!$J55),ISNUMBER(AY$6)),IF($C56&gt;0,IF(INT((AY$6+6-'Plan'!$J55)/$C56)&gt;=MAX(1,-INT(-(AY$6-'Plan'!$J55)/$C56)),"●",""),""),"")</f>
      </c>
      <c r="AZ56" s="20">
        <f>IF(AND(ISNUMBER($C56),ISNUMBER('Plan'!$J55),ISNUMBER(AZ$6)),IF($C56&gt;0,IF(INT((AZ$6+6-'Plan'!$J55)/$C56)&gt;=MAX(1,-INT(-(AZ$6-'Plan'!$J55)/$C56)),"●",""),""),"")</f>
      </c>
      <c r="BA56" s="20">
        <f>IF(AND(ISNUMBER($C56),ISNUMBER('Plan'!$J55),ISNUMBER(BA$6)),IF($C56&gt;0,IF(INT((BA$6+6-'Plan'!$J55)/$C56)&gt;=MAX(1,-INT(-(BA$6-'Plan'!$J55)/$C56)),"●",""),""),"")</f>
      </c>
      <c r="BB56" s="20">
        <f>IF(AND(ISNUMBER($C56),ISNUMBER('Plan'!$J55),ISNUMBER(BB$6)),IF($C56&gt;0,IF(INT((BB$6+6-'Plan'!$J55)/$C56)&gt;=MAX(1,-INT(-(BB$6-'Plan'!$J55)/$C56)),"●",""),""),"")</f>
      </c>
      <c r="BC56" s="20">
        <f>IF(AND(ISNUMBER($C56),ISNUMBER('Plan'!$J55),ISNUMBER(BC$6)),IF($C56&gt;0,IF(INT((BC$6+6-'Plan'!$J55)/$C56)&gt;=MAX(1,-INT(-(BC$6-'Plan'!$J55)/$C56)),"●",""),""),"")</f>
      </c>
      <c r="BD56" s="20">
        <f>IF(AND(ISNUMBER($C56),ISNUMBER('Plan'!$J55),ISNUMBER(BD$6)),IF($C56&gt;0,IF(INT((BD$6+6-'Plan'!$J55)/$C56)&gt;=MAX(1,-INT(-(BD$6-'Plan'!$J55)/$C56)),"●",""),""),"")</f>
      </c>
    </row>
    <row r="57" spans="1:56" x14ac:dyDescent="0.25">
      <c r="A57" s="11">
        <f>IF('Plan'!B56="",IF('Plan'!A56="","",'Plan'!A56),'Plan'!B56)</f>
      </c>
      <c r="B57" s="11">
        <f>IF('Plan'!D56="","",'Plan'!D56)</f>
      </c>
      <c r="C57" s="18">
        <f>IF(ISNUMBER('Plan'!F56),IF('Plan'!G56="meses",'Plan'!F56*365.25/12,IF('Plan'!G56="semanas",'Plan'!F56*7,IF('Plan'!G56="días",'Plan'!F56,""))),"")</f>
      </c>
      <c r="D57" s="19">
        <f>IF(ISNUMBER('Plan'!H56),'Plan'!H56,"")</f>
      </c>
      <c r="E57" s="20">
        <f>IF(AND(ISNUMBER($C57),ISNUMBER('Plan'!$J56),ISNUMBER(E$6)),IF($C57&gt;0,IF(INT((E$6+6-'Plan'!$J56)/$C57)&gt;=MAX(1,-INT(-(E$6-'Plan'!$J56)/$C57)),"●",""),""),"")</f>
      </c>
      <c r="F57" s="20">
        <f>IF(AND(ISNUMBER($C57),ISNUMBER('Plan'!$J56),ISNUMBER(F$6)),IF($C57&gt;0,IF(INT((F$6+6-'Plan'!$J56)/$C57)&gt;=MAX(1,-INT(-(F$6-'Plan'!$J56)/$C57)),"●",""),""),"")</f>
      </c>
      <c r="G57" s="20">
        <f>IF(AND(ISNUMBER($C57),ISNUMBER('Plan'!$J56),ISNUMBER(G$6)),IF($C57&gt;0,IF(INT((G$6+6-'Plan'!$J56)/$C57)&gt;=MAX(1,-INT(-(G$6-'Plan'!$J56)/$C57)),"●",""),""),"")</f>
      </c>
      <c r="H57" s="20">
        <f>IF(AND(ISNUMBER($C57),ISNUMBER('Plan'!$J56),ISNUMBER(H$6)),IF($C57&gt;0,IF(INT((H$6+6-'Plan'!$J56)/$C57)&gt;=MAX(1,-INT(-(H$6-'Plan'!$J56)/$C57)),"●",""),""),"")</f>
      </c>
      <c r="I57" s="20">
        <f>IF(AND(ISNUMBER($C57),ISNUMBER('Plan'!$J56),ISNUMBER(I$6)),IF($C57&gt;0,IF(INT((I$6+6-'Plan'!$J56)/$C57)&gt;=MAX(1,-INT(-(I$6-'Plan'!$J56)/$C57)),"●",""),""),"")</f>
      </c>
      <c r="J57" s="20">
        <f>IF(AND(ISNUMBER($C57),ISNUMBER('Plan'!$J56),ISNUMBER(J$6)),IF($C57&gt;0,IF(INT((J$6+6-'Plan'!$J56)/$C57)&gt;=MAX(1,-INT(-(J$6-'Plan'!$J56)/$C57)),"●",""),""),"")</f>
      </c>
      <c r="K57" s="20">
        <f>IF(AND(ISNUMBER($C57),ISNUMBER('Plan'!$J56),ISNUMBER(K$6)),IF($C57&gt;0,IF(INT((K$6+6-'Plan'!$J56)/$C57)&gt;=MAX(1,-INT(-(K$6-'Plan'!$J56)/$C57)),"●",""),""),"")</f>
      </c>
      <c r="L57" s="20">
        <f>IF(AND(ISNUMBER($C57),ISNUMBER('Plan'!$J56),ISNUMBER(L$6)),IF($C57&gt;0,IF(INT((L$6+6-'Plan'!$J56)/$C57)&gt;=MAX(1,-INT(-(L$6-'Plan'!$J56)/$C57)),"●",""),""),"")</f>
      </c>
      <c r="M57" s="20">
        <f>IF(AND(ISNUMBER($C57),ISNUMBER('Plan'!$J56),ISNUMBER(M$6)),IF($C57&gt;0,IF(INT((M$6+6-'Plan'!$J56)/$C57)&gt;=MAX(1,-INT(-(M$6-'Plan'!$J56)/$C57)),"●",""),""),"")</f>
      </c>
      <c r="N57" s="20">
        <f>IF(AND(ISNUMBER($C57),ISNUMBER('Plan'!$J56),ISNUMBER(N$6)),IF($C57&gt;0,IF(INT((N$6+6-'Plan'!$J56)/$C57)&gt;=MAX(1,-INT(-(N$6-'Plan'!$J56)/$C57)),"●",""),""),"")</f>
      </c>
      <c r="O57" s="20">
        <f>IF(AND(ISNUMBER($C57),ISNUMBER('Plan'!$J56),ISNUMBER(O$6)),IF($C57&gt;0,IF(INT((O$6+6-'Plan'!$J56)/$C57)&gt;=MAX(1,-INT(-(O$6-'Plan'!$J56)/$C57)),"●",""),""),"")</f>
      </c>
      <c r="P57" s="20">
        <f>IF(AND(ISNUMBER($C57),ISNUMBER('Plan'!$J56),ISNUMBER(P$6)),IF($C57&gt;0,IF(INT((P$6+6-'Plan'!$J56)/$C57)&gt;=MAX(1,-INT(-(P$6-'Plan'!$J56)/$C57)),"●",""),""),"")</f>
      </c>
      <c r="Q57" s="20">
        <f>IF(AND(ISNUMBER($C57),ISNUMBER('Plan'!$J56),ISNUMBER(Q$6)),IF($C57&gt;0,IF(INT((Q$6+6-'Plan'!$J56)/$C57)&gt;=MAX(1,-INT(-(Q$6-'Plan'!$J56)/$C57)),"●",""),""),"")</f>
      </c>
      <c r="R57" s="20">
        <f>IF(AND(ISNUMBER($C57),ISNUMBER('Plan'!$J56),ISNUMBER(R$6)),IF($C57&gt;0,IF(INT((R$6+6-'Plan'!$J56)/$C57)&gt;=MAX(1,-INT(-(R$6-'Plan'!$J56)/$C57)),"●",""),""),"")</f>
      </c>
      <c r="S57" s="20">
        <f>IF(AND(ISNUMBER($C57),ISNUMBER('Plan'!$J56),ISNUMBER(S$6)),IF($C57&gt;0,IF(INT((S$6+6-'Plan'!$J56)/$C57)&gt;=MAX(1,-INT(-(S$6-'Plan'!$J56)/$C57)),"●",""),""),"")</f>
      </c>
      <c r="T57" s="20">
        <f>IF(AND(ISNUMBER($C57),ISNUMBER('Plan'!$J56),ISNUMBER(T$6)),IF($C57&gt;0,IF(INT((T$6+6-'Plan'!$J56)/$C57)&gt;=MAX(1,-INT(-(T$6-'Plan'!$J56)/$C57)),"●",""),""),"")</f>
      </c>
      <c r="U57" s="20">
        <f>IF(AND(ISNUMBER($C57),ISNUMBER('Plan'!$J56),ISNUMBER(U$6)),IF($C57&gt;0,IF(INT((U$6+6-'Plan'!$J56)/$C57)&gt;=MAX(1,-INT(-(U$6-'Plan'!$J56)/$C57)),"●",""),""),"")</f>
      </c>
      <c r="V57" s="20">
        <f>IF(AND(ISNUMBER($C57),ISNUMBER('Plan'!$J56),ISNUMBER(V$6)),IF($C57&gt;0,IF(INT((V$6+6-'Plan'!$J56)/$C57)&gt;=MAX(1,-INT(-(V$6-'Plan'!$J56)/$C57)),"●",""),""),"")</f>
      </c>
      <c r="W57" s="20">
        <f>IF(AND(ISNUMBER($C57),ISNUMBER('Plan'!$J56),ISNUMBER(W$6)),IF($C57&gt;0,IF(INT((W$6+6-'Plan'!$J56)/$C57)&gt;=MAX(1,-INT(-(W$6-'Plan'!$J56)/$C57)),"●",""),""),"")</f>
      </c>
      <c r="X57" s="20">
        <f>IF(AND(ISNUMBER($C57),ISNUMBER('Plan'!$J56),ISNUMBER(X$6)),IF($C57&gt;0,IF(INT((X$6+6-'Plan'!$J56)/$C57)&gt;=MAX(1,-INT(-(X$6-'Plan'!$J56)/$C57)),"●",""),""),"")</f>
      </c>
      <c r="Y57" s="20">
        <f>IF(AND(ISNUMBER($C57),ISNUMBER('Plan'!$J56),ISNUMBER(Y$6)),IF($C57&gt;0,IF(INT((Y$6+6-'Plan'!$J56)/$C57)&gt;=MAX(1,-INT(-(Y$6-'Plan'!$J56)/$C57)),"●",""),""),"")</f>
      </c>
      <c r="Z57" s="20">
        <f>IF(AND(ISNUMBER($C57),ISNUMBER('Plan'!$J56),ISNUMBER(Z$6)),IF($C57&gt;0,IF(INT((Z$6+6-'Plan'!$J56)/$C57)&gt;=MAX(1,-INT(-(Z$6-'Plan'!$J56)/$C57)),"●",""),""),"")</f>
      </c>
      <c r="AA57" s="20">
        <f>IF(AND(ISNUMBER($C57),ISNUMBER('Plan'!$J56),ISNUMBER(AA$6)),IF($C57&gt;0,IF(INT((AA$6+6-'Plan'!$J56)/$C57)&gt;=MAX(1,-INT(-(AA$6-'Plan'!$J56)/$C57)),"●",""),""),"")</f>
      </c>
      <c r="AB57" s="20">
        <f>IF(AND(ISNUMBER($C57),ISNUMBER('Plan'!$J56),ISNUMBER(AB$6)),IF($C57&gt;0,IF(INT((AB$6+6-'Plan'!$J56)/$C57)&gt;=MAX(1,-INT(-(AB$6-'Plan'!$J56)/$C57)),"●",""),""),"")</f>
      </c>
      <c r="AC57" s="20">
        <f>IF(AND(ISNUMBER($C57),ISNUMBER('Plan'!$J56),ISNUMBER(AC$6)),IF($C57&gt;0,IF(INT((AC$6+6-'Plan'!$J56)/$C57)&gt;=MAX(1,-INT(-(AC$6-'Plan'!$J56)/$C57)),"●",""),""),"")</f>
      </c>
      <c r="AD57" s="20">
        <f>IF(AND(ISNUMBER($C57),ISNUMBER('Plan'!$J56),ISNUMBER(AD$6)),IF($C57&gt;0,IF(INT((AD$6+6-'Plan'!$J56)/$C57)&gt;=MAX(1,-INT(-(AD$6-'Plan'!$J56)/$C57)),"●",""),""),"")</f>
      </c>
      <c r="AE57" s="20">
        <f>IF(AND(ISNUMBER($C57),ISNUMBER('Plan'!$J56),ISNUMBER(AE$6)),IF($C57&gt;0,IF(INT((AE$6+6-'Plan'!$J56)/$C57)&gt;=MAX(1,-INT(-(AE$6-'Plan'!$J56)/$C57)),"●",""),""),"")</f>
      </c>
      <c r="AF57" s="20">
        <f>IF(AND(ISNUMBER($C57),ISNUMBER('Plan'!$J56),ISNUMBER(AF$6)),IF($C57&gt;0,IF(INT((AF$6+6-'Plan'!$J56)/$C57)&gt;=MAX(1,-INT(-(AF$6-'Plan'!$J56)/$C57)),"●",""),""),"")</f>
      </c>
      <c r="AG57" s="20">
        <f>IF(AND(ISNUMBER($C57),ISNUMBER('Plan'!$J56),ISNUMBER(AG$6)),IF($C57&gt;0,IF(INT((AG$6+6-'Plan'!$J56)/$C57)&gt;=MAX(1,-INT(-(AG$6-'Plan'!$J56)/$C57)),"●",""),""),"")</f>
      </c>
      <c r="AH57" s="20">
        <f>IF(AND(ISNUMBER($C57),ISNUMBER('Plan'!$J56),ISNUMBER(AH$6)),IF($C57&gt;0,IF(INT((AH$6+6-'Plan'!$J56)/$C57)&gt;=MAX(1,-INT(-(AH$6-'Plan'!$J56)/$C57)),"●",""),""),"")</f>
      </c>
      <c r="AI57" s="20">
        <f>IF(AND(ISNUMBER($C57),ISNUMBER('Plan'!$J56),ISNUMBER(AI$6)),IF($C57&gt;0,IF(INT((AI$6+6-'Plan'!$J56)/$C57)&gt;=MAX(1,-INT(-(AI$6-'Plan'!$J56)/$C57)),"●",""),""),"")</f>
      </c>
      <c r="AJ57" s="20">
        <f>IF(AND(ISNUMBER($C57),ISNUMBER('Plan'!$J56),ISNUMBER(AJ$6)),IF($C57&gt;0,IF(INT((AJ$6+6-'Plan'!$J56)/$C57)&gt;=MAX(1,-INT(-(AJ$6-'Plan'!$J56)/$C57)),"●",""),""),"")</f>
      </c>
      <c r="AK57" s="20">
        <f>IF(AND(ISNUMBER($C57),ISNUMBER('Plan'!$J56),ISNUMBER(AK$6)),IF($C57&gt;0,IF(INT((AK$6+6-'Plan'!$J56)/$C57)&gt;=MAX(1,-INT(-(AK$6-'Plan'!$J56)/$C57)),"●",""),""),"")</f>
      </c>
      <c r="AL57" s="20">
        <f>IF(AND(ISNUMBER($C57),ISNUMBER('Plan'!$J56),ISNUMBER(AL$6)),IF($C57&gt;0,IF(INT((AL$6+6-'Plan'!$J56)/$C57)&gt;=MAX(1,-INT(-(AL$6-'Plan'!$J56)/$C57)),"●",""),""),"")</f>
      </c>
      <c r="AM57" s="20">
        <f>IF(AND(ISNUMBER($C57),ISNUMBER('Plan'!$J56),ISNUMBER(AM$6)),IF($C57&gt;0,IF(INT((AM$6+6-'Plan'!$J56)/$C57)&gt;=MAX(1,-INT(-(AM$6-'Plan'!$J56)/$C57)),"●",""),""),"")</f>
      </c>
      <c r="AN57" s="20">
        <f>IF(AND(ISNUMBER($C57),ISNUMBER('Plan'!$J56),ISNUMBER(AN$6)),IF($C57&gt;0,IF(INT((AN$6+6-'Plan'!$J56)/$C57)&gt;=MAX(1,-INT(-(AN$6-'Plan'!$J56)/$C57)),"●",""),""),"")</f>
      </c>
      <c r="AO57" s="20">
        <f>IF(AND(ISNUMBER($C57),ISNUMBER('Plan'!$J56),ISNUMBER(AO$6)),IF($C57&gt;0,IF(INT((AO$6+6-'Plan'!$J56)/$C57)&gt;=MAX(1,-INT(-(AO$6-'Plan'!$J56)/$C57)),"●",""),""),"")</f>
      </c>
      <c r="AP57" s="20">
        <f>IF(AND(ISNUMBER($C57),ISNUMBER('Plan'!$J56),ISNUMBER(AP$6)),IF($C57&gt;0,IF(INT((AP$6+6-'Plan'!$J56)/$C57)&gt;=MAX(1,-INT(-(AP$6-'Plan'!$J56)/$C57)),"●",""),""),"")</f>
      </c>
      <c r="AQ57" s="20">
        <f>IF(AND(ISNUMBER($C57),ISNUMBER('Plan'!$J56),ISNUMBER(AQ$6)),IF($C57&gt;0,IF(INT((AQ$6+6-'Plan'!$J56)/$C57)&gt;=MAX(1,-INT(-(AQ$6-'Plan'!$J56)/$C57)),"●",""),""),"")</f>
      </c>
      <c r="AR57" s="20">
        <f>IF(AND(ISNUMBER($C57),ISNUMBER('Plan'!$J56),ISNUMBER(AR$6)),IF($C57&gt;0,IF(INT((AR$6+6-'Plan'!$J56)/$C57)&gt;=MAX(1,-INT(-(AR$6-'Plan'!$J56)/$C57)),"●",""),""),"")</f>
      </c>
      <c r="AS57" s="20">
        <f>IF(AND(ISNUMBER($C57),ISNUMBER('Plan'!$J56),ISNUMBER(AS$6)),IF($C57&gt;0,IF(INT((AS$6+6-'Plan'!$J56)/$C57)&gt;=MAX(1,-INT(-(AS$6-'Plan'!$J56)/$C57)),"●",""),""),"")</f>
      </c>
      <c r="AT57" s="20">
        <f>IF(AND(ISNUMBER($C57),ISNUMBER('Plan'!$J56),ISNUMBER(AT$6)),IF($C57&gt;0,IF(INT((AT$6+6-'Plan'!$J56)/$C57)&gt;=MAX(1,-INT(-(AT$6-'Plan'!$J56)/$C57)),"●",""),""),"")</f>
      </c>
      <c r="AU57" s="20">
        <f>IF(AND(ISNUMBER($C57),ISNUMBER('Plan'!$J56),ISNUMBER(AU$6)),IF($C57&gt;0,IF(INT((AU$6+6-'Plan'!$J56)/$C57)&gt;=MAX(1,-INT(-(AU$6-'Plan'!$J56)/$C57)),"●",""),""),"")</f>
      </c>
      <c r="AV57" s="20">
        <f>IF(AND(ISNUMBER($C57),ISNUMBER('Plan'!$J56),ISNUMBER(AV$6)),IF($C57&gt;0,IF(INT((AV$6+6-'Plan'!$J56)/$C57)&gt;=MAX(1,-INT(-(AV$6-'Plan'!$J56)/$C57)),"●",""),""),"")</f>
      </c>
      <c r="AW57" s="20">
        <f>IF(AND(ISNUMBER($C57),ISNUMBER('Plan'!$J56),ISNUMBER(AW$6)),IF($C57&gt;0,IF(INT((AW$6+6-'Plan'!$J56)/$C57)&gt;=MAX(1,-INT(-(AW$6-'Plan'!$J56)/$C57)),"●",""),""),"")</f>
      </c>
      <c r="AX57" s="20">
        <f>IF(AND(ISNUMBER($C57),ISNUMBER('Plan'!$J56),ISNUMBER(AX$6)),IF($C57&gt;0,IF(INT((AX$6+6-'Plan'!$J56)/$C57)&gt;=MAX(1,-INT(-(AX$6-'Plan'!$J56)/$C57)),"●",""),""),"")</f>
      </c>
      <c r="AY57" s="20">
        <f>IF(AND(ISNUMBER($C57),ISNUMBER('Plan'!$J56),ISNUMBER(AY$6)),IF($C57&gt;0,IF(INT((AY$6+6-'Plan'!$J56)/$C57)&gt;=MAX(1,-INT(-(AY$6-'Plan'!$J56)/$C57)),"●",""),""),"")</f>
      </c>
      <c r="AZ57" s="20">
        <f>IF(AND(ISNUMBER($C57),ISNUMBER('Plan'!$J56),ISNUMBER(AZ$6)),IF($C57&gt;0,IF(INT((AZ$6+6-'Plan'!$J56)/$C57)&gt;=MAX(1,-INT(-(AZ$6-'Plan'!$J56)/$C57)),"●",""),""),"")</f>
      </c>
      <c r="BA57" s="20">
        <f>IF(AND(ISNUMBER($C57),ISNUMBER('Plan'!$J56),ISNUMBER(BA$6)),IF($C57&gt;0,IF(INT((BA$6+6-'Plan'!$J56)/$C57)&gt;=MAX(1,-INT(-(BA$6-'Plan'!$J56)/$C57)),"●",""),""),"")</f>
      </c>
      <c r="BB57" s="20">
        <f>IF(AND(ISNUMBER($C57),ISNUMBER('Plan'!$J56),ISNUMBER(BB$6)),IF($C57&gt;0,IF(INT((BB$6+6-'Plan'!$J56)/$C57)&gt;=MAX(1,-INT(-(BB$6-'Plan'!$J56)/$C57)),"●",""),""),"")</f>
      </c>
      <c r="BC57" s="20">
        <f>IF(AND(ISNUMBER($C57),ISNUMBER('Plan'!$J56),ISNUMBER(BC$6)),IF($C57&gt;0,IF(INT((BC$6+6-'Plan'!$J56)/$C57)&gt;=MAX(1,-INT(-(BC$6-'Plan'!$J56)/$C57)),"●",""),""),"")</f>
      </c>
      <c r="BD57" s="20">
        <f>IF(AND(ISNUMBER($C57),ISNUMBER('Plan'!$J56),ISNUMBER(BD$6)),IF($C57&gt;0,IF(INT((BD$6+6-'Plan'!$J56)/$C57)&gt;=MAX(1,-INT(-(BD$6-'Plan'!$J56)/$C57)),"●",""),""),"")</f>
      </c>
    </row>
    <row r="58" spans="1:56" x14ac:dyDescent="0.25">
      <c r="A58" s="11">
        <f>IF('Plan'!B57="",IF('Plan'!A57="","",'Plan'!A57),'Plan'!B57)</f>
      </c>
      <c r="B58" s="11">
        <f>IF('Plan'!D57="","",'Plan'!D57)</f>
      </c>
      <c r="C58" s="18">
        <f>IF(ISNUMBER('Plan'!F57),IF('Plan'!G57="meses",'Plan'!F57*365.25/12,IF('Plan'!G57="semanas",'Plan'!F57*7,IF('Plan'!G57="días",'Plan'!F57,""))),"")</f>
      </c>
      <c r="D58" s="19">
        <f>IF(ISNUMBER('Plan'!H57),'Plan'!H57,"")</f>
      </c>
      <c r="E58" s="20">
        <f>IF(AND(ISNUMBER($C58),ISNUMBER('Plan'!$J57),ISNUMBER(E$6)),IF($C58&gt;0,IF(INT((E$6+6-'Plan'!$J57)/$C58)&gt;=MAX(1,-INT(-(E$6-'Plan'!$J57)/$C58)),"●",""),""),"")</f>
      </c>
      <c r="F58" s="20">
        <f>IF(AND(ISNUMBER($C58),ISNUMBER('Plan'!$J57),ISNUMBER(F$6)),IF($C58&gt;0,IF(INT((F$6+6-'Plan'!$J57)/$C58)&gt;=MAX(1,-INT(-(F$6-'Plan'!$J57)/$C58)),"●",""),""),"")</f>
      </c>
      <c r="G58" s="20">
        <f>IF(AND(ISNUMBER($C58),ISNUMBER('Plan'!$J57),ISNUMBER(G$6)),IF($C58&gt;0,IF(INT((G$6+6-'Plan'!$J57)/$C58)&gt;=MAX(1,-INT(-(G$6-'Plan'!$J57)/$C58)),"●",""),""),"")</f>
      </c>
      <c r="H58" s="20">
        <f>IF(AND(ISNUMBER($C58),ISNUMBER('Plan'!$J57),ISNUMBER(H$6)),IF($C58&gt;0,IF(INT((H$6+6-'Plan'!$J57)/$C58)&gt;=MAX(1,-INT(-(H$6-'Plan'!$J57)/$C58)),"●",""),""),"")</f>
      </c>
      <c r="I58" s="20">
        <f>IF(AND(ISNUMBER($C58),ISNUMBER('Plan'!$J57),ISNUMBER(I$6)),IF($C58&gt;0,IF(INT((I$6+6-'Plan'!$J57)/$C58)&gt;=MAX(1,-INT(-(I$6-'Plan'!$J57)/$C58)),"●",""),""),"")</f>
      </c>
      <c r="J58" s="20">
        <f>IF(AND(ISNUMBER($C58),ISNUMBER('Plan'!$J57),ISNUMBER(J$6)),IF($C58&gt;0,IF(INT((J$6+6-'Plan'!$J57)/$C58)&gt;=MAX(1,-INT(-(J$6-'Plan'!$J57)/$C58)),"●",""),""),"")</f>
      </c>
      <c r="K58" s="20">
        <f>IF(AND(ISNUMBER($C58),ISNUMBER('Plan'!$J57),ISNUMBER(K$6)),IF($C58&gt;0,IF(INT((K$6+6-'Plan'!$J57)/$C58)&gt;=MAX(1,-INT(-(K$6-'Plan'!$J57)/$C58)),"●",""),""),"")</f>
      </c>
      <c r="L58" s="20">
        <f>IF(AND(ISNUMBER($C58),ISNUMBER('Plan'!$J57),ISNUMBER(L$6)),IF($C58&gt;0,IF(INT((L$6+6-'Plan'!$J57)/$C58)&gt;=MAX(1,-INT(-(L$6-'Plan'!$J57)/$C58)),"●",""),""),"")</f>
      </c>
      <c r="M58" s="20">
        <f>IF(AND(ISNUMBER($C58),ISNUMBER('Plan'!$J57),ISNUMBER(M$6)),IF($C58&gt;0,IF(INT((M$6+6-'Plan'!$J57)/$C58)&gt;=MAX(1,-INT(-(M$6-'Plan'!$J57)/$C58)),"●",""),""),"")</f>
      </c>
      <c r="N58" s="20">
        <f>IF(AND(ISNUMBER($C58),ISNUMBER('Plan'!$J57),ISNUMBER(N$6)),IF($C58&gt;0,IF(INT((N$6+6-'Plan'!$J57)/$C58)&gt;=MAX(1,-INT(-(N$6-'Plan'!$J57)/$C58)),"●",""),""),"")</f>
      </c>
      <c r="O58" s="20">
        <f>IF(AND(ISNUMBER($C58),ISNUMBER('Plan'!$J57),ISNUMBER(O$6)),IF($C58&gt;0,IF(INT((O$6+6-'Plan'!$J57)/$C58)&gt;=MAX(1,-INT(-(O$6-'Plan'!$J57)/$C58)),"●",""),""),"")</f>
      </c>
      <c r="P58" s="20">
        <f>IF(AND(ISNUMBER($C58),ISNUMBER('Plan'!$J57),ISNUMBER(P$6)),IF($C58&gt;0,IF(INT((P$6+6-'Plan'!$J57)/$C58)&gt;=MAX(1,-INT(-(P$6-'Plan'!$J57)/$C58)),"●",""),""),"")</f>
      </c>
      <c r="Q58" s="20">
        <f>IF(AND(ISNUMBER($C58),ISNUMBER('Plan'!$J57),ISNUMBER(Q$6)),IF($C58&gt;0,IF(INT((Q$6+6-'Plan'!$J57)/$C58)&gt;=MAX(1,-INT(-(Q$6-'Plan'!$J57)/$C58)),"●",""),""),"")</f>
      </c>
      <c r="R58" s="20">
        <f>IF(AND(ISNUMBER($C58),ISNUMBER('Plan'!$J57),ISNUMBER(R$6)),IF($C58&gt;0,IF(INT((R$6+6-'Plan'!$J57)/$C58)&gt;=MAX(1,-INT(-(R$6-'Plan'!$J57)/$C58)),"●",""),""),"")</f>
      </c>
      <c r="S58" s="20">
        <f>IF(AND(ISNUMBER($C58),ISNUMBER('Plan'!$J57),ISNUMBER(S$6)),IF($C58&gt;0,IF(INT((S$6+6-'Plan'!$J57)/$C58)&gt;=MAX(1,-INT(-(S$6-'Plan'!$J57)/$C58)),"●",""),""),"")</f>
      </c>
      <c r="T58" s="20">
        <f>IF(AND(ISNUMBER($C58),ISNUMBER('Plan'!$J57),ISNUMBER(T$6)),IF($C58&gt;0,IF(INT((T$6+6-'Plan'!$J57)/$C58)&gt;=MAX(1,-INT(-(T$6-'Plan'!$J57)/$C58)),"●",""),""),"")</f>
      </c>
      <c r="U58" s="20">
        <f>IF(AND(ISNUMBER($C58),ISNUMBER('Plan'!$J57),ISNUMBER(U$6)),IF($C58&gt;0,IF(INT((U$6+6-'Plan'!$J57)/$C58)&gt;=MAX(1,-INT(-(U$6-'Plan'!$J57)/$C58)),"●",""),""),"")</f>
      </c>
      <c r="V58" s="20">
        <f>IF(AND(ISNUMBER($C58),ISNUMBER('Plan'!$J57),ISNUMBER(V$6)),IF($C58&gt;0,IF(INT((V$6+6-'Plan'!$J57)/$C58)&gt;=MAX(1,-INT(-(V$6-'Plan'!$J57)/$C58)),"●",""),""),"")</f>
      </c>
      <c r="W58" s="20">
        <f>IF(AND(ISNUMBER($C58),ISNUMBER('Plan'!$J57),ISNUMBER(W$6)),IF($C58&gt;0,IF(INT((W$6+6-'Plan'!$J57)/$C58)&gt;=MAX(1,-INT(-(W$6-'Plan'!$J57)/$C58)),"●",""),""),"")</f>
      </c>
      <c r="X58" s="20">
        <f>IF(AND(ISNUMBER($C58),ISNUMBER('Plan'!$J57),ISNUMBER(X$6)),IF($C58&gt;0,IF(INT((X$6+6-'Plan'!$J57)/$C58)&gt;=MAX(1,-INT(-(X$6-'Plan'!$J57)/$C58)),"●",""),""),"")</f>
      </c>
      <c r="Y58" s="20">
        <f>IF(AND(ISNUMBER($C58),ISNUMBER('Plan'!$J57),ISNUMBER(Y$6)),IF($C58&gt;0,IF(INT((Y$6+6-'Plan'!$J57)/$C58)&gt;=MAX(1,-INT(-(Y$6-'Plan'!$J57)/$C58)),"●",""),""),"")</f>
      </c>
      <c r="Z58" s="20">
        <f>IF(AND(ISNUMBER($C58),ISNUMBER('Plan'!$J57),ISNUMBER(Z$6)),IF($C58&gt;0,IF(INT((Z$6+6-'Plan'!$J57)/$C58)&gt;=MAX(1,-INT(-(Z$6-'Plan'!$J57)/$C58)),"●",""),""),"")</f>
      </c>
      <c r="AA58" s="20">
        <f>IF(AND(ISNUMBER($C58),ISNUMBER('Plan'!$J57),ISNUMBER(AA$6)),IF($C58&gt;0,IF(INT((AA$6+6-'Plan'!$J57)/$C58)&gt;=MAX(1,-INT(-(AA$6-'Plan'!$J57)/$C58)),"●",""),""),"")</f>
      </c>
      <c r="AB58" s="20">
        <f>IF(AND(ISNUMBER($C58),ISNUMBER('Plan'!$J57),ISNUMBER(AB$6)),IF($C58&gt;0,IF(INT((AB$6+6-'Plan'!$J57)/$C58)&gt;=MAX(1,-INT(-(AB$6-'Plan'!$J57)/$C58)),"●",""),""),"")</f>
      </c>
      <c r="AC58" s="20">
        <f>IF(AND(ISNUMBER($C58),ISNUMBER('Plan'!$J57),ISNUMBER(AC$6)),IF($C58&gt;0,IF(INT((AC$6+6-'Plan'!$J57)/$C58)&gt;=MAX(1,-INT(-(AC$6-'Plan'!$J57)/$C58)),"●",""),""),"")</f>
      </c>
      <c r="AD58" s="20">
        <f>IF(AND(ISNUMBER($C58),ISNUMBER('Plan'!$J57),ISNUMBER(AD$6)),IF($C58&gt;0,IF(INT((AD$6+6-'Plan'!$J57)/$C58)&gt;=MAX(1,-INT(-(AD$6-'Plan'!$J57)/$C58)),"●",""),""),"")</f>
      </c>
      <c r="AE58" s="20">
        <f>IF(AND(ISNUMBER($C58),ISNUMBER('Plan'!$J57),ISNUMBER(AE$6)),IF($C58&gt;0,IF(INT((AE$6+6-'Plan'!$J57)/$C58)&gt;=MAX(1,-INT(-(AE$6-'Plan'!$J57)/$C58)),"●",""),""),"")</f>
      </c>
      <c r="AF58" s="20">
        <f>IF(AND(ISNUMBER($C58),ISNUMBER('Plan'!$J57),ISNUMBER(AF$6)),IF($C58&gt;0,IF(INT((AF$6+6-'Plan'!$J57)/$C58)&gt;=MAX(1,-INT(-(AF$6-'Plan'!$J57)/$C58)),"●",""),""),"")</f>
      </c>
      <c r="AG58" s="20">
        <f>IF(AND(ISNUMBER($C58),ISNUMBER('Plan'!$J57),ISNUMBER(AG$6)),IF($C58&gt;0,IF(INT((AG$6+6-'Plan'!$J57)/$C58)&gt;=MAX(1,-INT(-(AG$6-'Plan'!$J57)/$C58)),"●",""),""),"")</f>
      </c>
      <c r="AH58" s="20">
        <f>IF(AND(ISNUMBER($C58),ISNUMBER('Plan'!$J57),ISNUMBER(AH$6)),IF($C58&gt;0,IF(INT((AH$6+6-'Plan'!$J57)/$C58)&gt;=MAX(1,-INT(-(AH$6-'Plan'!$J57)/$C58)),"●",""),""),"")</f>
      </c>
      <c r="AI58" s="20">
        <f>IF(AND(ISNUMBER($C58),ISNUMBER('Plan'!$J57),ISNUMBER(AI$6)),IF($C58&gt;0,IF(INT((AI$6+6-'Plan'!$J57)/$C58)&gt;=MAX(1,-INT(-(AI$6-'Plan'!$J57)/$C58)),"●",""),""),"")</f>
      </c>
      <c r="AJ58" s="20">
        <f>IF(AND(ISNUMBER($C58),ISNUMBER('Plan'!$J57),ISNUMBER(AJ$6)),IF($C58&gt;0,IF(INT((AJ$6+6-'Plan'!$J57)/$C58)&gt;=MAX(1,-INT(-(AJ$6-'Plan'!$J57)/$C58)),"●",""),""),"")</f>
      </c>
      <c r="AK58" s="20">
        <f>IF(AND(ISNUMBER($C58),ISNUMBER('Plan'!$J57),ISNUMBER(AK$6)),IF($C58&gt;0,IF(INT((AK$6+6-'Plan'!$J57)/$C58)&gt;=MAX(1,-INT(-(AK$6-'Plan'!$J57)/$C58)),"●",""),""),"")</f>
      </c>
      <c r="AL58" s="20">
        <f>IF(AND(ISNUMBER($C58),ISNUMBER('Plan'!$J57),ISNUMBER(AL$6)),IF($C58&gt;0,IF(INT((AL$6+6-'Plan'!$J57)/$C58)&gt;=MAX(1,-INT(-(AL$6-'Plan'!$J57)/$C58)),"●",""),""),"")</f>
      </c>
      <c r="AM58" s="20">
        <f>IF(AND(ISNUMBER($C58),ISNUMBER('Plan'!$J57),ISNUMBER(AM$6)),IF($C58&gt;0,IF(INT((AM$6+6-'Plan'!$J57)/$C58)&gt;=MAX(1,-INT(-(AM$6-'Plan'!$J57)/$C58)),"●",""),""),"")</f>
      </c>
      <c r="AN58" s="20">
        <f>IF(AND(ISNUMBER($C58),ISNUMBER('Plan'!$J57),ISNUMBER(AN$6)),IF($C58&gt;0,IF(INT((AN$6+6-'Plan'!$J57)/$C58)&gt;=MAX(1,-INT(-(AN$6-'Plan'!$J57)/$C58)),"●",""),""),"")</f>
      </c>
      <c r="AO58" s="20">
        <f>IF(AND(ISNUMBER($C58),ISNUMBER('Plan'!$J57),ISNUMBER(AO$6)),IF($C58&gt;0,IF(INT((AO$6+6-'Plan'!$J57)/$C58)&gt;=MAX(1,-INT(-(AO$6-'Plan'!$J57)/$C58)),"●",""),""),"")</f>
      </c>
      <c r="AP58" s="20">
        <f>IF(AND(ISNUMBER($C58),ISNUMBER('Plan'!$J57),ISNUMBER(AP$6)),IF($C58&gt;0,IF(INT((AP$6+6-'Plan'!$J57)/$C58)&gt;=MAX(1,-INT(-(AP$6-'Plan'!$J57)/$C58)),"●",""),""),"")</f>
      </c>
      <c r="AQ58" s="20">
        <f>IF(AND(ISNUMBER($C58),ISNUMBER('Plan'!$J57),ISNUMBER(AQ$6)),IF($C58&gt;0,IF(INT((AQ$6+6-'Plan'!$J57)/$C58)&gt;=MAX(1,-INT(-(AQ$6-'Plan'!$J57)/$C58)),"●",""),""),"")</f>
      </c>
      <c r="AR58" s="20">
        <f>IF(AND(ISNUMBER($C58),ISNUMBER('Plan'!$J57),ISNUMBER(AR$6)),IF($C58&gt;0,IF(INT((AR$6+6-'Plan'!$J57)/$C58)&gt;=MAX(1,-INT(-(AR$6-'Plan'!$J57)/$C58)),"●",""),""),"")</f>
      </c>
      <c r="AS58" s="20">
        <f>IF(AND(ISNUMBER($C58),ISNUMBER('Plan'!$J57),ISNUMBER(AS$6)),IF($C58&gt;0,IF(INT((AS$6+6-'Plan'!$J57)/$C58)&gt;=MAX(1,-INT(-(AS$6-'Plan'!$J57)/$C58)),"●",""),""),"")</f>
      </c>
      <c r="AT58" s="20">
        <f>IF(AND(ISNUMBER($C58),ISNUMBER('Plan'!$J57),ISNUMBER(AT$6)),IF($C58&gt;0,IF(INT((AT$6+6-'Plan'!$J57)/$C58)&gt;=MAX(1,-INT(-(AT$6-'Plan'!$J57)/$C58)),"●",""),""),"")</f>
      </c>
      <c r="AU58" s="20">
        <f>IF(AND(ISNUMBER($C58),ISNUMBER('Plan'!$J57),ISNUMBER(AU$6)),IF($C58&gt;0,IF(INT((AU$6+6-'Plan'!$J57)/$C58)&gt;=MAX(1,-INT(-(AU$6-'Plan'!$J57)/$C58)),"●",""),""),"")</f>
      </c>
      <c r="AV58" s="20">
        <f>IF(AND(ISNUMBER($C58),ISNUMBER('Plan'!$J57),ISNUMBER(AV$6)),IF($C58&gt;0,IF(INT((AV$6+6-'Plan'!$J57)/$C58)&gt;=MAX(1,-INT(-(AV$6-'Plan'!$J57)/$C58)),"●",""),""),"")</f>
      </c>
      <c r="AW58" s="20">
        <f>IF(AND(ISNUMBER($C58),ISNUMBER('Plan'!$J57),ISNUMBER(AW$6)),IF($C58&gt;0,IF(INT((AW$6+6-'Plan'!$J57)/$C58)&gt;=MAX(1,-INT(-(AW$6-'Plan'!$J57)/$C58)),"●",""),""),"")</f>
      </c>
      <c r="AX58" s="20">
        <f>IF(AND(ISNUMBER($C58),ISNUMBER('Plan'!$J57),ISNUMBER(AX$6)),IF($C58&gt;0,IF(INT((AX$6+6-'Plan'!$J57)/$C58)&gt;=MAX(1,-INT(-(AX$6-'Plan'!$J57)/$C58)),"●",""),""),"")</f>
      </c>
      <c r="AY58" s="20">
        <f>IF(AND(ISNUMBER($C58),ISNUMBER('Plan'!$J57),ISNUMBER(AY$6)),IF($C58&gt;0,IF(INT((AY$6+6-'Plan'!$J57)/$C58)&gt;=MAX(1,-INT(-(AY$6-'Plan'!$J57)/$C58)),"●",""),""),"")</f>
      </c>
      <c r="AZ58" s="20">
        <f>IF(AND(ISNUMBER($C58),ISNUMBER('Plan'!$J57),ISNUMBER(AZ$6)),IF($C58&gt;0,IF(INT((AZ$6+6-'Plan'!$J57)/$C58)&gt;=MAX(1,-INT(-(AZ$6-'Plan'!$J57)/$C58)),"●",""),""),"")</f>
      </c>
      <c r="BA58" s="20">
        <f>IF(AND(ISNUMBER($C58),ISNUMBER('Plan'!$J57),ISNUMBER(BA$6)),IF($C58&gt;0,IF(INT((BA$6+6-'Plan'!$J57)/$C58)&gt;=MAX(1,-INT(-(BA$6-'Plan'!$J57)/$C58)),"●",""),""),"")</f>
      </c>
      <c r="BB58" s="20">
        <f>IF(AND(ISNUMBER($C58),ISNUMBER('Plan'!$J57),ISNUMBER(BB$6)),IF($C58&gt;0,IF(INT((BB$6+6-'Plan'!$J57)/$C58)&gt;=MAX(1,-INT(-(BB$6-'Plan'!$J57)/$C58)),"●",""),""),"")</f>
      </c>
      <c r="BC58" s="20">
        <f>IF(AND(ISNUMBER($C58),ISNUMBER('Plan'!$J57),ISNUMBER(BC$6)),IF($C58&gt;0,IF(INT((BC$6+6-'Plan'!$J57)/$C58)&gt;=MAX(1,-INT(-(BC$6-'Plan'!$J57)/$C58)),"●",""),""),"")</f>
      </c>
      <c r="BD58" s="20">
        <f>IF(AND(ISNUMBER($C58),ISNUMBER('Plan'!$J57),ISNUMBER(BD$6)),IF($C58&gt;0,IF(INT((BD$6+6-'Plan'!$J57)/$C58)&gt;=MAX(1,-INT(-(BD$6-'Plan'!$J57)/$C58)),"●",""),""),"")</f>
      </c>
    </row>
    <row r="59" spans="1:56" x14ac:dyDescent="0.25">
      <c r="A59" s="11">
        <f>IF('Plan'!B58="",IF('Plan'!A58="","",'Plan'!A58),'Plan'!B58)</f>
      </c>
      <c r="B59" s="11">
        <f>IF('Plan'!D58="","",'Plan'!D58)</f>
      </c>
      <c r="C59" s="18">
        <f>IF(ISNUMBER('Plan'!F58),IF('Plan'!G58="meses",'Plan'!F58*365.25/12,IF('Plan'!G58="semanas",'Plan'!F58*7,IF('Plan'!G58="días",'Plan'!F58,""))),"")</f>
      </c>
      <c r="D59" s="19">
        <f>IF(ISNUMBER('Plan'!H58),'Plan'!H58,"")</f>
      </c>
      <c r="E59" s="20">
        <f>IF(AND(ISNUMBER($C59),ISNUMBER('Plan'!$J58),ISNUMBER(E$6)),IF($C59&gt;0,IF(INT((E$6+6-'Plan'!$J58)/$C59)&gt;=MAX(1,-INT(-(E$6-'Plan'!$J58)/$C59)),"●",""),""),"")</f>
      </c>
      <c r="F59" s="20">
        <f>IF(AND(ISNUMBER($C59),ISNUMBER('Plan'!$J58),ISNUMBER(F$6)),IF($C59&gt;0,IF(INT((F$6+6-'Plan'!$J58)/$C59)&gt;=MAX(1,-INT(-(F$6-'Plan'!$J58)/$C59)),"●",""),""),"")</f>
      </c>
      <c r="G59" s="20">
        <f>IF(AND(ISNUMBER($C59),ISNUMBER('Plan'!$J58),ISNUMBER(G$6)),IF($C59&gt;0,IF(INT((G$6+6-'Plan'!$J58)/$C59)&gt;=MAX(1,-INT(-(G$6-'Plan'!$J58)/$C59)),"●",""),""),"")</f>
      </c>
      <c r="H59" s="20">
        <f>IF(AND(ISNUMBER($C59),ISNUMBER('Plan'!$J58),ISNUMBER(H$6)),IF($C59&gt;0,IF(INT((H$6+6-'Plan'!$J58)/$C59)&gt;=MAX(1,-INT(-(H$6-'Plan'!$J58)/$C59)),"●",""),""),"")</f>
      </c>
      <c r="I59" s="20">
        <f>IF(AND(ISNUMBER($C59),ISNUMBER('Plan'!$J58),ISNUMBER(I$6)),IF($C59&gt;0,IF(INT((I$6+6-'Plan'!$J58)/$C59)&gt;=MAX(1,-INT(-(I$6-'Plan'!$J58)/$C59)),"●",""),""),"")</f>
      </c>
      <c r="J59" s="20">
        <f>IF(AND(ISNUMBER($C59),ISNUMBER('Plan'!$J58),ISNUMBER(J$6)),IF($C59&gt;0,IF(INT((J$6+6-'Plan'!$J58)/$C59)&gt;=MAX(1,-INT(-(J$6-'Plan'!$J58)/$C59)),"●",""),""),"")</f>
      </c>
      <c r="K59" s="20">
        <f>IF(AND(ISNUMBER($C59),ISNUMBER('Plan'!$J58),ISNUMBER(K$6)),IF($C59&gt;0,IF(INT((K$6+6-'Plan'!$J58)/$C59)&gt;=MAX(1,-INT(-(K$6-'Plan'!$J58)/$C59)),"●",""),""),"")</f>
      </c>
      <c r="L59" s="20">
        <f>IF(AND(ISNUMBER($C59),ISNUMBER('Plan'!$J58),ISNUMBER(L$6)),IF($C59&gt;0,IF(INT((L$6+6-'Plan'!$J58)/$C59)&gt;=MAX(1,-INT(-(L$6-'Plan'!$J58)/$C59)),"●",""),""),"")</f>
      </c>
      <c r="M59" s="20">
        <f>IF(AND(ISNUMBER($C59),ISNUMBER('Plan'!$J58),ISNUMBER(M$6)),IF($C59&gt;0,IF(INT((M$6+6-'Plan'!$J58)/$C59)&gt;=MAX(1,-INT(-(M$6-'Plan'!$J58)/$C59)),"●",""),""),"")</f>
      </c>
      <c r="N59" s="20">
        <f>IF(AND(ISNUMBER($C59),ISNUMBER('Plan'!$J58),ISNUMBER(N$6)),IF($C59&gt;0,IF(INT((N$6+6-'Plan'!$J58)/$C59)&gt;=MAX(1,-INT(-(N$6-'Plan'!$J58)/$C59)),"●",""),""),"")</f>
      </c>
      <c r="O59" s="20">
        <f>IF(AND(ISNUMBER($C59),ISNUMBER('Plan'!$J58),ISNUMBER(O$6)),IF($C59&gt;0,IF(INT((O$6+6-'Plan'!$J58)/$C59)&gt;=MAX(1,-INT(-(O$6-'Plan'!$J58)/$C59)),"●",""),""),"")</f>
      </c>
      <c r="P59" s="20">
        <f>IF(AND(ISNUMBER($C59),ISNUMBER('Plan'!$J58),ISNUMBER(P$6)),IF($C59&gt;0,IF(INT((P$6+6-'Plan'!$J58)/$C59)&gt;=MAX(1,-INT(-(P$6-'Plan'!$J58)/$C59)),"●",""),""),"")</f>
      </c>
      <c r="Q59" s="20">
        <f>IF(AND(ISNUMBER($C59),ISNUMBER('Plan'!$J58),ISNUMBER(Q$6)),IF($C59&gt;0,IF(INT((Q$6+6-'Plan'!$J58)/$C59)&gt;=MAX(1,-INT(-(Q$6-'Plan'!$J58)/$C59)),"●",""),""),"")</f>
      </c>
      <c r="R59" s="20">
        <f>IF(AND(ISNUMBER($C59),ISNUMBER('Plan'!$J58),ISNUMBER(R$6)),IF($C59&gt;0,IF(INT((R$6+6-'Plan'!$J58)/$C59)&gt;=MAX(1,-INT(-(R$6-'Plan'!$J58)/$C59)),"●",""),""),"")</f>
      </c>
      <c r="S59" s="20">
        <f>IF(AND(ISNUMBER($C59),ISNUMBER('Plan'!$J58),ISNUMBER(S$6)),IF($C59&gt;0,IF(INT((S$6+6-'Plan'!$J58)/$C59)&gt;=MAX(1,-INT(-(S$6-'Plan'!$J58)/$C59)),"●",""),""),"")</f>
      </c>
      <c r="T59" s="20">
        <f>IF(AND(ISNUMBER($C59),ISNUMBER('Plan'!$J58),ISNUMBER(T$6)),IF($C59&gt;0,IF(INT((T$6+6-'Plan'!$J58)/$C59)&gt;=MAX(1,-INT(-(T$6-'Plan'!$J58)/$C59)),"●",""),""),"")</f>
      </c>
      <c r="U59" s="20">
        <f>IF(AND(ISNUMBER($C59),ISNUMBER('Plan'!$J58),ISNUMBER(U$6)),IF($C59&gt;0,IF(INT((U$6+6-'Plan'!$J58)/$C59)&gt;=MAX(1,-INT(-(U$6-'Plan'!$J58)/$C59)),"●",""),""),"")</f>
      </c>
      <c r="V59" s="20">
        <f>IF(AND(ISNUMBER($C59),ISNUMBER('Plan'!$J58),ISNUMBER(V$6)),IF($C59&gt;0,IF(INT((V$6+6-'Plan'!$J58)/$C59)&gt;=MAX(1,-INT(-(V$6-'Plan'!$J58)/$C59)),"●",""),""),"")</f>
      </c>
      <c r="W59" s="20">
        <f>IF(AND(ISNUMBER($C59),ISNUMBER('Plan'!$J58),ISNUMBER(W$6)),IF($C59&gt;0,IF(INT((W$6+6-'Plan'!$J58)/$C59)&gt;=MAX(1,-INT(-(W$6-'Plan'!$J58)/$C59)),"●",""),""),"")</f>
      </c>
      <c r="X59" s="20">
        <f>IF(AND(ISNUMBER($C59),ISNUMBER('Plan'!$J58),ISNUMBER(X$6)),IF($C59&gt;0,IF(INT((X$6+6-'Plan'!$J58)/$C59)&gt;=MAX(1,-INT(-(X$6-'Plan'!$J58)/$C59)),"●",""),""),"")</f>
      </c>
      <c r="Y59" s="20">
        <f>IF(AND(ISNUMBER($C59),ISNUMBER('Plan'!$J58),ISNUMBER(Y$6)),IF($C59&gt;0,IF(INT((Y$6+6-'Plan'!$J58)/$C59)&gt;=MAX(1,-INT(-(Y$6-'Plan'!$J58)/$C59)),"●",""),""),"")</f>
      </c>
      <c r="Z59" s="20">
        <f>IF(AND(ISNUMBER($C59),ISNUMBER('Plan'!$J58),ISNUMBER(Z$6)),IF($C59&gt;0,IF(INT((Z$6+6-'Plan'!$J58)/$C59)&gt;=MAX(1,-INT(-(Z$6-'Plan'!$J58)/$C59)),"●",""),""),"")</f>
      </c>
      <c r="AA59" s="20">
        <f>IF(AND(ISNUMBER($C59),ISNUMBER('Plan'!$J58),ISNUMBER(AA$6)),IF($C59&gt;0,IF(INT((AA$6+6-'Plan'!$J58)/$C59)&gt;=MAX(1,-INT(-(AA$6-'Plan'!$J58)/$C59)),"●",""),""),"")</f>
      </c>
      <c r="AB59" s="20">
        <f>IF(AND(ISNUMBER($C59),ISNUMBER('Plan'!$J58),ISNUMBER(AB$6)),IF($C59&gt;0,IF(INT((AB$6+6-'Plan'!$J58)/$C59)&gt;=MAX(1,-INT(-(AB$6-'Plan'!$J58)/$C59)),"●",""),""),"")</f>
      </c>
      <c r="AC59" s="20">
        <f>IF(AND(ISNUMBER($C59),ISNUMBER('Plan'!$J58),ISNUMBER(AC$6)),IF($C59&gt;0,IF(INT((AC$6+6-'Plan'!$J58)/$C59)&gt;=MAX(1,-INT(-(AC$6-'Plan'!$J58)/$C59)),"●",""),""),"")</f>
      </c>
      <c r="AD59" s="20">
        <f>IF(AND(ISNUMBER($C59),ISNUMBER('Plan'!$J58),ISNUMBER(AD$6)),IF($C59&gt;0,IF(INT((AD$6+6-'Plan'!$J58)/$C59)&gt;=MAX(1,-INT(-(AD$6-'Plan'!$J58)/$C59)),"●",""),""),"")</f>
      </c>
      <c r="AE59" s="20">
        <f>IF(AND(ISNUMBER($C59),ISNUMBER('Plan'!$J58),ISNUMBER(AE$6)),IF($C59&gt;0,IF(INT((AE$6+6-'Plan'!$J58)/$C59)&gt;=MAX(1,-INT(-(AE$6-'Plan'!$J58)/$C59)),"●",""),""),"")</f>
      </c>
      <c r="AF59" s="20">
        <f>IF(AND(ISNUMBER($C59),ISNUMBER('Plan'!$J58),ISNUMBER(AF$6)),IF($C59&gt;0,IF(INT((AF$6+6-'Plan'!$J58)/$C59)&gt;=MAX(1,-INT(-(AF$6-'Plan'!$J58)/$C59)),"●",""),""),"")</f>
      </c>
      <c r="AG59" s="20">
        <f>IF(AND(ISNUMBER($C59),ISNUMBER('Plan'!$J58),ISNUMBER(AG$6)),IF($C59&gt;0,IF(INT((AG$6+6-'Plan'!$J58)/$C59)&gt;=MAX(1,-INT(-(AG$6-'Plan'!$J58)/$C59)),"●",""),""),"")</f>
      </c>
      <c r="AH59" s="20">
        <f>IF(AND(ISNUMBER($C59),ISNUMBER('Plan'!$J58),ISNUMBER(AH$6)),IF($C59&gt;0,IF(INT((AH$6+6-'Plan'!$J58)/$C59)&gt;=MAX(1,-INT(-(AH$6-'Plan'!$J58)/$C59)),"●",""),""),"")</f>
      </c>
      <c r="AI59" s="20">
        <f>IF(AND(ISNUMBER($C59),ISNUMBER('Plan'!$J58),ISNUMBER(AI$6)),IF($C59&gt;0,IF(INT((AI$6+6-'Plan'!$J58)/$C59)&gt;=MAX(1,-INT(-(AI$6-'Plan'!$J58)/$C59)),"●",""),""),"")</f>
      </c>
      <c r="AJ59" s="20">
        <f>IF(AND(ISNUMBER($C59),ISNUMBER('Plan'!$J58),ISNUMBER(AJ$6)),IF($C59&gt;0,IF(INT((AJ$6+6-'Plan'!$J58)/$C59)&gt;=MAX(1,-INT(-(AJ$6-'Plan'!$J58)/$C59)),"●",""),""),"")</f>
      </c>
      <c r="AK59" s="20">
        <f>IF(AND(ISNUMBER($C59),ISNUMBER('Plan'!$J58),ISNUMBER(AK$6)),IF($C59&gt;0,IF(INT((AK$6+6-'Plan'!$J58)/$C59)&gt;=MAX(1,-INT(-(AK$6-'Plan'!$J58)/$C59)),"●",""),""),"")</f>
      </c>
      <c r="AL59" s="20">
        <f>IF(AND(ISNUMBER($C59),ISNUMBER('Plan'!$J58),ISNUMBER(AL$6)),IF($C59&gt;0,IF(INT((AL$6+6-'Plan'!$J58)/$C59)&gt;=MAX(1,-INT(-(AL$6-'Plan'!$J58)/$C59)),"●",""),""),"")</f>
      </c>
      <c r="AM59" s="20">
        <f>IF(AND(ISNUMBER($C59),ISNUMBER('Plan'!$J58),ISNUMBER(AM$6)),IF($C59&gt;0,IF(INT((AM$6+6-'Plan'!$J58)/$C59)&gt;=MAX(1,-INT(-(AM$6-'Plan'!$J58)/$C59)),"●",""),""),"")</f>
      </c>
      <c r="AN59" s="20">
        <f>IF(AND(ISNUMBER($C59),ISNUMBER('Plan'!$J58),ISNUMBER(AN$6)),IF($C59&gt;0,IF(INT((AN$6+6-'Plan'!$J58)/$C59)&gt;=MAX(1,-INT(-(AN$6-'Plan'!$J58)/$C59)),"●",""),""),"")</f>
      </c>
      <c r="AO59" s="20">
        <f>IF(AND(ISNUMBER($C59),ISNUMBER('Plan'!$J58),ISNUMBER(AO$6)),IF($C59&gt;0,IF(INT((AO$6+6-'Plan'!$J58)/$C59)&gt;=MAX(1,-INT(-(AO$6-'Plan'!$J58)/$C59)),"●",""),""),"")</f>
      </c>
      <c r="AP59" s="20">
        <f>IF(AND(ISNUMBER($C59),ISNUMBER('Plan'!$J58),ISNUMBER(AP$6)),IF($C59&gt;0,IF(INT((AP$6+6-'Plan'!$J58)/$C59)&gt;=MAX(1,-INT(-(AP$6-'Plan'!$J58)/$C59)),"●",""),""),"")</f>
      </c>
      <c r="AQ59" s="20">
        <f>IF(AND(ISNUMBER($C59),ISNUMBER('Plan'!$J58),ISNUMBER(AQ$6)),IF($C59&gt;0,IF(INT((AQ$6+6-'Plan'!$J58)/$C59)&gt;=MAX(1,-INT(-(AQ$6-'Plan'!$J58)/$C59)),"●",""),""),"")</f>
      </c>
      <c r="AR59" s="20">
        <f>IF(AND(ISNUMBER($C59),ISNUMBER('Plan'!$J58),ISNUMBER(AR$6)),IF($C59&gt;0,IF(INT((AR$6+6-'Plan'!$J58)/$C59)&gt;=MAX(1,-INT(-(AR$6-'Plan'!$J58)/$C59)),"●",""),""),"")</f>
      </c>
      <c r="AS59" s="20">
        <f>IF(AND(ISNUMBER($C59),ISNUMBER('Plan'!$J58),ISNUMBER(AS$6)),IF($C59&gt;0,IF(INT((AS$6+6-'Plan'!$J58)/$C59)&gt;=MAX(1,-INT(-(AS$6-'Plan'!$J58)/$C59)),"●",""),""),"")</f>
      </c>
      <c r="AT59" s="20">
        <f>IF(AND(ISNUMBER($C59),ISNUMBER('Plan'!$J58),ISNUMBER(AT$6)),IF($C59&gt;0,IF(INT((AT$6+6-'Plan'!$J58)/$C59)&gt;=MAX(1,-INT(-(AT$6-'Plan'!$J58)/$C59)),"●",""),""),"")</f>
      </c>
      <c r="AU59" s="20">
        <f>IF(AND(ISNUMBER($C59),ISNUMBER('Plan'!$J58),ISNUMBER(AU$6)),IF($C59&gt;0,IF(INT((AU$6+6-'Plan'!$J58)/$C59)&gt;=MAX(1,-INT(-(AU$6-'Plan'!$J58)/$C59)),"●",""),""),"")</f>
      </c>
      <c r="AV59" s="20">
        <f>IF(AND(ISNUMBER($C59),ISNUMBER('Plan'!$J58),ISNUMBER(AV$6)),IF($C59&gt;0,IF(INT((AV$6+6-'Plan'!$J58)/$C59)&gt;=MAX(1,-INT(-(AV$6-'Plan'!$J58)/$C59)),"●",""),""),"")</f>
      </c>
      <c r="AW59" s="20">
        <f>IF(AND(ISNUMBER($C59),ISNUMBER('Plan'!$J58),ISNUMBER(AW$6)),IF($C59&gt;0,IF(INT((AW$6+6-'Plan'!$J58)/$C59)&gt;=MAX(1,-INT(-(AW$6-'Plan'!$J58)/$C59)),"●",""),""),"")</f>
      </c>
      <c r="AX59" s="20">
        <f>IF(AND(ISNUMBER($C59),ISNUMBER('Plan'!$J58),ISNUMBER(AX$6)),IF($C59&gt;0,IF(INT((AX$6+6-'Plan'!$J58)/$C59)&gt;=MAX(1,-INT(-(AX$6-'Plan'!$J58)/$C59)),"●",""),""),"")</f>
      </c>
      <c r="AY59" s="20">
        <f>IF(AND(ISNUMBER($C59),ISNUMBER('Plan'!$J58),ISNUMBER(AY$6)),IF($C59&gt;0,IF(INT((AY$6+6-'Plan'!$J58)/$C59)&gt;=MAX(1,-INT(-(AY$6-'Plan'!$J58)/$C59)),"●",""),""),"")</f>
      </c>
      <c r="AZ59" s="20">
        <f>IF(AND(ISNUMBER($C59),ISNUMBER('Plan'!$J58),ISNUMBER(AZ$6)),IF($C59&gt;0,IF(INT((AZ$6+6-'Plan'!$J58)/$C59)&gt;=MAX(1,-INT(-(AZ$6-'Plan'!$J58)/$C59)),"●",""),""),"")</f>
      </c>
      <c r="BA59" s="20">
        <f>IF(AND(ISNUMBER($C59),ISNUMBER('Plan'!$J58),ISNUMBER(BA$6)),IF($C59&gt;0,IF(INT((BA$6+6-'Plan'!$J58)/$C59)&gt;=MAX(1,-INT(-(BA$6-'Plan'!$J58)/$C59)),"●",""),""),"")</f>
      </c>
      <c r="BB59" s="20">
        <f>IF(AND(ISNUMBER($C59),ISNUMBER('Plan'!$J58),ISNUMBER(BB$6)),IF($C59&gt;0,IF(INT((BB$6+6-'Plan'!$J58)/$C59)&gt;=MAX(1,-INT(-(BB$6-'Plan'!$J58)/$C59)),"●",""),""),"")</f>
      </c>
      <c r="BC59" s="20">
        <f>IF(AND(ISNUMBER($C59),ISNUMBER('Plan'!$J58),ISNUMBER(BC$6)),IF($C59&gt;0,IF(INT((BC$6+6-'Plan'!$J58)/$C59)&gt;=MAX(1,-INT(-(BC$6-'Plan'!$J58)/$C59)),"●",""),""),"")</f>
      </c>
      <c r="BD59" s="20">
        <f>IF(AND(ISNUMBER($C59),ISNUMBER('Plan'!$J58),ISNUMBER(BD$6)),IF($C59&gt;0,IF(INT((BD$6+6-'Plan'!$J58)/$C59)&gt;=MAX(1,-INT(-(BD$6-'Plan'!$J58)/$C59)),"●",""),""),"")</f>
      </c>
    </row>
    <row r="60" spans="1:56" x14ac:dyDescent="0.25">
      <c r="A60" s="11">
        <f>IF('Plan'!B59="",IF('Plan'!A59="","",'Plan'!A59),'Plan'!B59)</f>
      </c>
      <c r="B60" s="11">
        <f>IF('Plan'!D59="","",'Plan'!D59)</f>
      </c>
      <c r="C60" s="18">
        <f>IF(ISNUMBER('Plan'!F59),IF('Plan'!G59="meses",'Plan'!F59*365.25/12,IF('Plan'!G59="semanas",'Plan'!F59*7,IF('Plan'!G59="días",'Plan'!F59,""))),"")</f>
      </c>
      <c r="D60" s="19">
        <f>IF(ISNUMBER('Plan'!H59),'Plan'!H59,"")</f>
      </c>
      <c r="E60" s="20">
        <f>IF(AND(ISNUMBER($C60),ISNUMBER('Plan'!$J59),ISNUMBER(E$6)),IF($C60&gt;0,IF(INT((E$6+6-'Plan'!$J59)/$C60)&gt;=MAX(1,-INT(-(E$6-'Plan'!$J59)/$C60)),"●",""),""),"")</f>
      </c>
      <c r="F60" s="20">
        <f>IF(AND(ISNUMBER($C60),ISNUMBER('Plan'!$J59),ISNUMBER(F$6)),IF($C60&gt;0,IF(INT((F$6+6-'Plan'!$J59)/$C60)&gt;=MAX(1,-INT(-(F$6-'Plan'!$J59)/$C60)),"●",""),""),"")</f>
      </c>
      <c r="G60" s="20">
        <f>IF(AND(ISNUMBER($C60),ISNUMBER('Plan'!$J59),ISNUMBER(G$6)),IF($C60&gt;0,IF(INT((G$6+6-'Plan'!$J59)/$C60)&gt;=MAX(1,-INT(-(G$6-'Plan'!$J59)/$C60)),"●",""),""),"")</f>
      </c>
      <c r="H60" s="20">
        <f>IF(AND(ISNUMBER($C60),ISNUMBER('Plan'!$J59),ISNUMBER(H$6)),IF($C60&gt;0,IF(INT((H$6+6-'Plan'!$J59)/$C60)&gt;=MAX(1,-INT(-(H$6-'Plan'!$J59)/$C60)),"●",""),""),"")</f>
      </c>
      <c r="I60" s="20">
        <f>IF(AND(ISNUMBER($C60),ISNUMBER('Plan'!$J59),ISNUMBER(I$6)),IF($C60&gt;0,IF(INT((I$6+6-'Plan'!$J59)/$C60)&gt;=MAX(1,-INT(-(I$6-'Plan'!$J59)/$C60)),"●",""),""),"")</f>
      </c>
      <c r="J60" s="20">
        <f>IF(AND(ISNUMBER($C60),ISNUMBER('Plan'!$J59),ISNUMBER(J$6)),IF($C60&gt;0,IF(INT((J$6+6-'Plan'!$J59)/$C60)&gt;=MAX(1,-INT(-(J$6-'Plan'!$J59)/$C60)),"●",""),""),"")</f>
      </c>
      <c r="K60" s="20">
        <f>IF(AND(ISNUMBER($C60),ISNUMBER('Plan'!$J59),ISNUMBER(K$6)),IF($C60&gt;0,IF(INT((K$6+6-'Plan'!$J59)/$C60)&gt;=MAX(1,-INT(-(K$6-'Plan'!$J59)/$C60)),"●",""),""),"")</f>
      </c>
      <c r="L60" s="20">
        <f>IF(AND(ISNUMBER($C60),ISNUMBER('Plan'!$J59),ISNUMBER(L$6)),IF($C60&gt;0,IF(INT((L$6+6-'Plan'!$J59)/$C60)&gt;=MAX(1,-INT(-(L$6-'Plan'!$J59)/$C60)),"●",""),""),"")</f>
      </c>
      <c r="M60" s="20">
        <f>IF(AND(ISNUMBER($C60),ISNUMBER('Plan'!$J59),ISNUMBER(M$6)),IF($C60&gt;0,IF(INT((M$6+6-'Plan'!$J59)/$C60)&gt;=MAX(1,-INT(-(M$6-'Plan'!$J59)/$C60)),"●",""),""),"")</f>
      </c>
      <c r="N60" s="20">
        <f>IF(AND(ISNUMBER($C60),ISNUMBER('Plan'!$J59),ISNUMBER(N$6)),IF($C60&gt;0,IF(INT((N$6+6-'Plan'!$J59)/$C60)&gt;=MAX(1,-INT(-(N$6-'Plan'!$J59)/$C60)),"●",""),""),"")</f>
      </c>
      <c r="O60" s="20">
        <f>IF(AND(ISNUMBER($C60),ISNUMBER('Plan'!$J59),ISNUMBER(O$6)),IF($C60&gt;0,IF(INT((O$6+6-'Plan'!$J59)/$C60)&gt;=MAX(1,-INT(-(O$6-'Plan'!$J59)/$C60)),"●",""),""),"")</f>
      </c>
      <c r="P60" s="20">
        <f>IF(AND(ISNUMBER($C60),ISNUMBER('Plan'!$J59),ISNUMBER(P$6)),IF($C60&gt;0,IF(INT((P$6+6-'Plan'!$J59)/$C60)&gt;=MAX(1,-INT(-(P$6-'Plan'!$J59)/$C60)),"●",""),""),"")</f>
      </c>
      <c r="Q60" s="20">
        <f>IF(AND(ISNUMBER($C60),ISNUMBER('Plan'!$J59),ISNUMBER(Q$6)),IF($C60&gt;0,IF(INT((Q$6+6-'Plan'!$J59)/$C60)&gt;=MAX(1,-INT(-(Q$6-'Plan'!$J59)/$C60)),"●",""),""),"")</f>
      </c>
      <c r="R60" s="20">
        <f>IF(AND(ISNUMBER($C60),ISNUMBER('Plan'!$J59),ISNUMBER(R$6)),IF($C60&gt;0,IF(INT((R$6+6-'Plan'!$J59)/$C60)&gt;=MAX(1,-INT(-(R$6-'Plan'!$J59)/$C60)),"●",""),""),"")</f>
      </c>
      <c r="S60" s="20">
        <f>IF(AND(ISNUMBER($C60),ISNUMBER('Plan'!$J59),ISNUMBER(S$6)),IF($C60&gt;0,IF(INT((S$6+6-'Plan'!$J59)/$C60)&gt;=MAX(1,-INT(-(S$6-'Plan'!$J59)/$C60)),"●",""),""),"")</f>
      </c>
      <c r="T60" s="20">
        <f>IF(AND(ISNUMBER($C60),ISNUMBER('Plan'!$J59),ISNUMBER(T$6)),IF($C60&gt;0,IF(INT((T$6+6-'Plan'!$J59)/$C60)&gt;=MAX(1,-INT(-(T$6-'Plan'!$J59)/$C60)),"●",""),""),"")</f>
      </c>
      <c r="U60" s="20">
        <f>IF(AND(ISNUMBER($C60),ISNUMBER('Plan'!$J59),ISNUMBER(U$6)),IF($C60&gt;0,IF(INT((U$6+6-'Plan'!$J59)/$C60)&gt;=MAX(1,-INT(-(U$6-'Plan'!$J59)/$C60)),"●",""),""),"")</f>
      </c>
      <c r="V60" s="20">
        <f>IF(AND(ISNUMBER($C60),ISNUMBER('Plan'!$J59),ISNUMBER(V$6)),IF($C60&gt;0,IF(INT((V$6+6-'Plan'!$J59)/$C60)&gt;=MAX(1,-INT(-(V$6-'Plan'!$J59)/$C60)),"●",""),""),"")</f>
      </c>
      <c r="W60" s="20">
        <f>IF(AND(ISNUMBER($C60),ISNUMBER('Plan'!$J59),ISNUMBER(W$6)),IF($C60&gt;0,IF(INT((W$6+6-'Plan'!$J59)/$C60)&gt;=MAX(1,-INT(-(W$6-'Plan'!$J59)/$C60)),"●",""),""),"")</f>
      </c>
      <c r="X60" s="20">
        <f>IF(AND(ISNUMBER($C60),ISNUMBER('Plan'!$J59),ISNUMBER(X$6)),IF($C60&gt;0,IF(INT((X$6+6-'Plan'!$J59)/$C60)&gt;=MAX(1,-INT(-(X$6-'Plan'!$J59)/$C60)),"●",""),""),"")</f>
      </c>
      <c r="Y60" s="20">
        <f>IF(AND(ISNUMBER($C60),ISNUMBER('Plan'!$J59),ISNUMBER(Y$6)),IF($C60&gt;0,IF(INT((Y$6+6-'Plan'!$J59)/$C60)&gt;=MAX(1,-INT(-(Y$6-'Plan'!$J59)/$C60)),"●",""),""),"")</f>
      </c>
      <c r="Z60" s="20">
        <f>IF(AND(ISNUMBER($C60),ISNUMBER('Plan'!$J59),ISNUMBER(Z$6)),IF($C60&gt;0,IF(INT((Z$6+6-'Plan'!$J59)/$C60)&gt;=MAX(1,-INT(-(Z$6-'Plan'!$J59)/$C60)),"●",""),""),"")</f>
      </c>
      <c r="AA60" s="20">
        <f>IF(AND(ISNUMBER($C60),ISNUMBER('Plan'!$J59),ISNUMBER(AA$6)),IF($C60&gt;0,IF(INT((AA$6+6-'Plan'!$J59)/$C60)&gt;=MAX(1,-INT(-(AA$6-'Plan'!$J59)/$C60)),"●",""),""),"")</f>
      </c>
      <c r="AB60" s="20">
        <f>IF(AND(ISNUMBER($C60),ISNUMBER('Plan'!$J59),ISNUMBER(AB$6)),IF($C60&gt;0,IF(INT((AB$6+6-'Plan'!$J59)/$C60)&gt;=MAX(1,-INT(-(AB$6-'Plan'!$J59)/$C60)),"●",""),""),"")</f>
      </c>
      <c r="AC60" s="20">
        <f>IF(AND(ISNUMBER($C60),ISNUMBER('Plan'!$J59),ISNUMBER(AC$6)),IF($C60&gt;0,IF(INT((AC$6+6-'Plan'!$J59)/$C60)&gt;=MAX(1,-INT(-(AC$6-'Plan'!$J59)/$C60)),"●",""),""),"")</f>
      </c>
      <c r="AD60" s="20">
        <f>IF(AND(ISNUMBER($C60),ISNUMBER('Plan'!$J59),ISNUMBER(AD$6)),IF($C60&gt;0,IF(INT((AD$6+6-'Plan'!$J59)/$C60)&gt;=MAX(1,-INT(-(AD$6-'Plan'!$J59)/$C60)),"●",""),""),"")</f>
      </c>
      <c r="AE60" s="20">
        <f>IF(AND(ISNUMBER($C60),ISNUMBER('Plan'!$J59),ISNUMBER(AE$6)),IF($C60&gt;0,IF(INT((AE$6+6-'Plan'!$J59)/$C60)&gt;=MAX(1,-INT(-(AE$6-'Plan'!$J59)/$C60)),"●",""),""),"")</f>
      </c>
      <c r="AF60" s="20">
        <f>IF(AND(ISNUMBER($C60),ISNUMBER('Plan'!$J59),ISNUMBER(AF$6)),IF($C60&gt;0,IF(INT((AF$6+6-'Plan'!$J59)/$C60)&gt;=MAX(1,-INT(-(AF$6-'Plan'!$J59)/$C60)),"●",""),""),"")</f>
      </c>
      <c r="AG60" s="20">
        <f>IF(AND(ISNUMBER($C60),ISNUMBER('Plan'!$J59),ISNUMBER(AG$6)),IF($C60&gt;0,IF(INT((AG$6+6-'Plan'!$J59)/$C60)&gt;=MAX(1,-INT(-(AG$6-'Plan'!$J59)/$C60)),"●",""),""),"")</f>
      </c>
      <c r="AH60" s="20">
        <f>IF(AND(ISNUMBER($C60),ISNUMBER('Plan'!$J59),ISNUMBER(AH$6)),IF($C60&gt;0,IF(INT((AH$6+6-'Plan'!$J59)/$C60)&gt;=MAX(1,-INT(-(AH$6-'Plan'!$J59)/$C60)),"●",""),""),"")</f>
      </c>
      <c r="AI60" s="20">
        <f>IF(AND(ISNUMBER($C60),ISNUMBER('Plan'!$J59),ISNUMBER(AI$6)),IF($C60&gt;0,IF(INT((AI$6+6-'Plan'!$J59)/$C60)&gt;=MAX(1,-INT(-(AI$6-'Plan'!$J59)/$C60)),"●",""),""),"")</f>
      </c>
      <c r="AJ60" s="20">
        <f>IF(AND(ISNUMBER($C60),ISNUMBER('Plan'!$J59),ISNUMBER(AJ$6)),IF($C60&gt;0,IF(INT((AJ$6+6-'Plan'!$J59)/$C60)&gt;=MAX(1,-INT(-(AJ$6-'Plan'!$J59)/$C60)),"●",""),""),"")</f>
      </c>
      <c r="AK60" s="20">
        <f>IF(AND(ISNUMBER($C60),ISNUMBER('Plan'!$J59),ISNUMBER(AK$6)),IF($C60&gt;0,IF(INT((AK$6+6-'Plan'!$J59)/$C60)&gt;=MAX(1,-INT(-(AK$6-'Plan'!$J59)/$C60)),"●",""),""),"")</f>
      </c>
      <c r="AL60" s="20">
        <f>IF(AND(ISNUMBER($C60),ISNUMBER('Plan'!$J59),ISNUMBER(AL$6)),IF($C60&gt;0,IF(INT((AL$6+6-'Plan'!$J59)/$C60)&gt;=MAX(1,-INT(-(AL$6-'Plan'!$J59)/$C60)),"●",""),""),"")</f>
      </c>
      <c r="AM60" s="20">
        <f>IF(AND(ISNUMBER($C60),ISNUMBER('Plan'!$J59),ISNUMBER(AM$6)),IF($C60&gt;0,IF(INT((AM$6+6-'Plan'!$J59)/$C60)&gt;=MAX(1,-INT(-(AM$6-'Plan'!$J59)/$C60)),"●",""),""),"")</f>
      </c>
      <c r="AN60" s="20">
        <f>IF(AND(ISNUMBER($C60),ISNUMBER('Plan'!$J59),ISNUMBER(AN$6)),IF($C60&gt;0,IF(INT((AN$6+6-'Plan'!$J59)/$C60)&gt;=MAX(1,-INT(-(AN$6-'Plan'!$J59)/$C60)),"●",""),""),"")</f>
      </c>
      <c r="AO60" s="20">
        <f>IF(AND(ISNUMBER($C60),ISNUMBER('Plan'!$J59),ISNUMBER(AO$6)),IF($C60&gt;0,IF(INT((AO$6+6-'Plan'!$J59)/$C60)&gt;=MAX(1,-INT(-(AO$6-'Plan'!$J59)/$C60)),"●",""),""),"")</f>
      </c>
      <c r="AP60" s="20">
        <f>IF(AND(ISNUMBER($C60),ISNUMBER('Plan'!$J59),ISNUMBER(AP$6)),IF($C60&gt;0,IF(INT((AP$6+6-'Plan'!$J59)/$C60)&gt;=MAX(1,-INT(-(AP$6-'Plan'!$J59)/$C60)),"●",""),""),"")</f>
      </c>
      <c r="AQ60" s="20">
        <f>IF(AND(ISNUMBER($C60),ISNUMBER('Plan'!$J59),ISNUMBER(AQ$6)),IF($C60&gt;0,IF(INT((AQ$6+6-'Plan'!$J59)/$C60)&gt;=MAX(1,-INT(-(AQ$6-'Plan'!$J59)/$C60)),"●",""),""),"")</f>
      </c>
      <c r="AR60" s="20">
        <f>IF(AND(ISNUMBER($C60),ISNUMBER('Plan'!$J59),ISNUMBER(AR$6)),IF($C60&gt;0,IF(INT((AR$6+6-'Plan'!$J59)/$C60)&gt;=MAX(1,-INT(-(AR$6-'Plan'!$J59)/$C60)),"●",""),""),"")</f>
      </c>
      <c r="AS60" s="20">
        <f>IF(AND(ISNUMBER($C60),ISNUMBER('Plan'!$J59),ISNUMBER(AS$6)),IF($C60&gt;0,IF(INT((AS$6+6-'Plan'!$J59)/$C60)&gt;=MAX(1,-INT(-(AS$6-'Plan'!$J59)/$C60)),"●",""),""),"")</f>
      </c>
      <c r="AT60" s="20">
        <f>IF(AND(ISNUMBER($C60),ISNUMBER('Plan'!$J59),ISNUMBER(AT$6)),IF($C60&gt;0,IF(INT((AT$6+6-'Plan'!$J59)/$C60)&gt;=MAX(1,-INT(-(AT$6-'Plan'!$J59)/$C60)),"●",""),""),"")</f>
      </c>
      <c r="AU60" s="20">
        <f>IF(AND(ISNUMBER($C60),ISNUMBER('Plan'!$J59),ISNUMBER(AU$6)),IF($C60&gt;0,IF(INT((AU$6+6-'Plan'!$J59)/$C60)&gt;=MAX(1,-INT(-(AU$6-'Plan'!$J59)/$C60)),"●",""),""),"")</f>
      </c>
      <c r="AV60" s="20">
        <f>IF(AND(ISNUMBER($C60),ISNUMBER('Plan'!$J59),ISNUMBER(AV$6)),IF($C60&gt;0,IF(INT((AV$6+6-'Plan'!$J59)/$C60)&gt;=MAX(1,-INT(-(AV$6-'Plan'!$J59)/$C60)),"●",""),""),"")</f>
      </c>
      <c r="AW60" s="20">
        <f>IF(AND(ISNUMBER($C60),ISNUMBER('Plan'!$J59),ISNUMBER(AW$6)),IF($C60&gt;0,IF(INT((AW$6+6-'Plan'!$J59)/$C60)&gt;=MAX(1,-INT(-(AW$6-'Plan'!$J59)/$C60)),"●",""),""),"")</f>
      </c>
      <c r="AX60" s="20">
        <f>IF(AND(ISNUMBER($C60),ISNUMBER('Plan'!$J59),ISNUMBER(AX$6)),IF($C60&gt;0,IF(INT((AX$6+6-'Plan'!$J59)/$C60)&gt;=MAX(1,-INT(-(AX$6-'Plan'!$J59)/$C60)),"●",""),""),"")</f>
      </c>
      <c r="AY60" s="20">
        <f>IF(AND(ISNUMBER($C60),ISNUMBER('Plan'!$J59),ISNUMBER(AY$6)),IF($C60&gt;0,IF(INT((AY$6+6-'Plan'!$J59)/$C60)&gt;=MAX(1,-INT(-(AY$6-'Plan'!$J59)/$C60)),"●",""),""),"")</f>
      </c>
      <c r="AZ60" s="20">
        <f>IF(AND(ISNUMBER($C60),ISNUMBER('Plan'!$J59),ISNUMBER(AZ$6)),IF($C60&gt;0,IF(INT((AZ$6+6-'Plan'!$J59)/$C60)&gt;=MAX(1,-INT(-(AZ$6-'Plan'!$J59)/$C60)),"●",""),""),"")</f>
      </c>
      <c r="BA60" s="20">
        <f>IF(AND(ISNUMBER($C60),ISNUMBER('Plan'!$J59),ISNUMBER(BA$6)),IF($C60&gt;0,IF(INT((BA$6+6-'Plan'!$J59)/$C60)&gt;=MAX(1,-INT(-(BA$6-'Plan'!$J59)/$C60)),"●",""),""),"")</f>
      </c>
      <c r="BB60" s="20">
        <f>IF(AND(ISNUMBER($C60),ISNUMBER('Plan'!$J59),ISNUMBER(BB$6)),IF($C60&gt;0,IF(INT((BB$6+6-'Plan'!$J59)/$C60)&gt;=MAX(1,-INT(-(BB$6-'Plan'!$J59)/$C60)),"●",""),""),"")</f>
      </c>
      <c r="BC60" s="20">
        <f>IF(AND(ISNUMBER($C60),ISNUMBER('Plan'!$J59),ISNUMBER(BC$6)),IF($C60&gt;0,IF(INT((BC$6+6-'Plan'!$J59)/$C60)&gt;=MAX(1,-INT(-(BC$6-'Plan'!$J59)/$C60)),"●",""),""),"")</f>
      </c>
      <c r="BD60" s="20">
        <f>IF(AND(ISNUMBER($C60),ISNUMBER('Plan'!$J59),ISNUMBER(BD$6)),IF($C60&gt;0,IF(INT((BD$6+6-'Plan'!$J59)/$C60)&gt;=MAX(1,-INT(-(BD$6-'Plan'!$J59)/$C60)),"●",""),""),"")</f>
      </c>
    </row>
    <row r="61" spans="1:56" x14ac:dyDescent="0.25">
      <c r="A61" s="11">
        <f>IF('Plan'!B60="",IF('Plan'!A60="","",'Plan'!A60),'Plan'!B60)</f>
      </c>
      <c r="B61" s="11">
        <f>IF('Plan'!D60="","",'Plan'!D60)</f>
      </c>
      <c r="C61" s="18">
        <f>IF(ISNUMBER('Plan'!F60),IF('Plan'!G60="meses",'Plan'!F60*365.25/12,IF('Plan'!G60="semanas",'Plan'!F60*7,IF('Plan'!G60="días",'Plan'!F60,""))),"")</f>
      </c>
      <c r="D61" s="19">
        <f>IF(ISNUMBER('Plan'!H60),'Plan'!H60,"")</f>
      </c>
      <c r="E61" s="20">
        <f>IF(AND(ISNUMBER($C61),ISNUMBER('Plan'!$J60),ISNUMBER(E$6)),IF($C61&gt;0,IF(INT((E$6+6-'Plan'!$J60)/$C61)&gt;=MAX(1,-INT(-(E$6-'Plan'!$J60)/$C61)),"●",""),""),"")</f>
      </c>
      <c r="F61" s="20">
        <f>IF(AND(ISNUMBER($C61),ISNUMBER('Plan'!$J60),ISNUMBER(F$6)),IF($C61&gt;0,IF(INT((F$6+6-'Plan'!$J60)/$C61)&gt;=MAX(1,-INT(-(F$6-'Plan'!$J60)/$C61)),"●",""),""),"")</f>
      </c>
      <c r="G61" s="20">
        <f>IF(AND(ISNUMBER($C61),ISNUMBER('Plan'!$J60),ISNUMBER(G$6)),IF($C61&gt;0,IF(INT((G$6+6-'Plan'!$J60)/$C61)&gt;=MAX(1,-INT(-(G$6-'Plan'!$J60)/$C61)),"●",""),""),"")</f>
      </c>
      <c r="H61" s="20">
        <f>IF(AND(ISNUMBER($C61),ISNUMBER('Plan'!$J60),ISNUMBER(H$6)),IF($C61&gt;0,IF(INT((H$6+6-'Plan'!$J60)/$C61)&gt;=MAX(1,-INT(-(H$6-'Plan'!$J60)/$C61)),"●",""),""),"")</f>
      </c>
      <c r="I61" s="20">
        <f>IF(AND(ISNUMBER($C61),ISNUMBER('Plan'!$J60),ISNUMBER(I$6)),IF($C61&gt;0,IF(INT((I$6+6-'Plan'!$J60)/$C61)&gt;=MAX(1,-INT(-(I$6-'Plan'!$J60)/$C61)),"●",""),""),"")</f>
      </c>
      <c r="J61" s="20">
        <f>IF(AND(ISNUMBER($C61),ISNUMBER('Plan'!$J60),ISNUMBER(J$6)),IF($C61&gt;0,IF(INT((J$6+6-'Plan'!$J60)/$C61)&gt;=MAX(1,-INT(-(J$6-'Plan'!$J60)/$C61)),"●",""),""),"")</f>
      </c>
      <c r="K61" s="20">
        <f>IF(AND(ISNUMBER($C61),ISNUMBER('Plan'!$J60),ISNUMBER(K$6)),IF($C61&gt;0,IF(INT((K$6+6-'Plan'!$J60)/$C61)&gt;=MAX(1,-INT(-(K$6-'Plan'!$J60)/$C61)),"●",""),""),"")</f>
      </c>
      <c r="L61" s="20">
        <f>IF(AND(ISNUMBER($C61),ISNUMBER('Plan'!$J60),ISNUMBER(L$6)),IF($C61&gt;0,IF(INT((L$6+6-'Plan'!$J60)/$C61)&gt;=MAX(1,-INT(-(L$6-'Plan'!$J60)/$C61)),"●",""),""),"")</f>
      </c>
      <c r="M61" s="20">
        <f>IF(AND(ISNUMBER($C61),ISNUMBER('Plan'!$J60),ISNUMBER(M$6)),IF($C61&gt;0,IF(INT((M$6+6-'Plan'!$J60)/$C61)&gt;=MAX(1,-INT(-(M$6-'Plan'!$J60)/$C61)),"●",""),""),"")</f>
      </c>
      <c r="N61" s="20">
        <f>IF(AND(ISNUMBER($C61),ISNUMBER('Plan'!$J60),ISNUMBER(N$6)),IF($C61&gt;0,IF(INT((N$6+6-'Plan'!$J60)/$C61)&gt;=MAX(1,-INT(-(N$6-'Plan'!$J60)/$C61)),"●",""),""),"")</f>
      </c>
      <c r="O61" s="20">
        <f>IF(AND(ISNUMBER($C61),ISNUMBER('Plan'!$J60),ISNUMBER(O$6)),IF($C61&gt;0,IF(INT((O$6+6-'Plan'!$J60)/$C61)&gt;=MAX(1,-INT(-(O$6-'Plan'!$J60)/$C61)),"●",""),""),"")</f>
      </c>
      <c r="P61" s="20">
        <f>IF(AND(ISNUMBER($C61),ISNUMBER('Plan'!$J60),ISNUMBER(P$6)),IF($C61&gt;0,IF(INT((P$6+6-'Plan'!$J60)/$C61)&gt;=MAX(1,-INT(-(P$6-'Plan'!$J60)/$C61)),"●",""),""),"")</f>
      </c>
      <c r="Q61" s="20">
        <f>IF(AND(ISNUMBER($C61),ISNUMBER('Plan'!$J60),ISNUMBER(Q$6)),IF($C61&gt;0,IF(INT((Q$6+6-'Plan'!$J60)/$C61)&gt;=MAX(1,-INT(-(Q$6-'Plan'!$J60)/$C61)),"●",""),""),"")</f>
      </c>
      <c r="R61" s="20">
        <f>IF(AND(ISNUMBER($C61),ISNUMBER('Plan'!$J60),ISNUMBER(R$6)),IF($C61&gt;0,IF(INT((R$6+6-'Plan'!$J60)/$C61)&gt;=MAX(1,-INT(-(R$6-'Plan'!$J60)/$C61)),"●",""),""),"")</f>
      </c>
      <c r="S61" s="20">
        <f>IF(AND(ISNUMBER($C61),ISNUMBER('Plan'!$J60),ISNUMBER(S$6)),IF($C61&gt;0,IF(INT((S$6+6-'Plan'!$J60)/$C61)&gt;=MAX(1,-INT(-(S$6-'Plan'!$J60)/$C61)),"●",""),""),"")</f>
      </c>
      <c r="T61" s="20">
        <f>IF(AND(ISNUMBER($C61),ISNUMBER('Plan'!$J60),ISNUMBER(T$6)),IF($C61&gt;0,IF(INT((T$6+6-'Plan'!$J60)/$C61)&gt;=MAX(1,-INT(-(T$6-'Plan'!$J60)/$C61)),"●",""),""),"")</f>
      </c>
      <c r="U61" s="20">
        <f>IF(AND(ISNUMBER($C61),ISNUMBER('Plan'!$J60),ISNUMBER(U$6)),IF($C61&gt;0,IF(INT((U$6+6-'Plan'!$J60)/$C61)&gt;=MAX(1,-INT(-(U$6-'Plan'!$J60)/$C61)),"●",""),""),"")</f>
      </c>
      <c r="V61" s="20">
        <f>IF(AND(ISNUMBER($C61),ISNUMBER('Plan'!$J60),ISNUMBER(V$6)),IF($C61&gt;0,IF(INT((V$6+6-'Plan'!$J60)/$C61)&gt;=MAX(1,-INT(-(V$6-'Plan'!$J60)/$C61)),"●",""),""),"")</f>
      </c>
      <c r="W61" s="20">
        <f>IF(AND(ISNUMBER($C61),ISNUMBER('Plan'!$J60),ISNUMBER(W$6)),IF($C61&gt;0,IF(INT((W$6+6-'Plan'!$J60)/$C61)&gt;=MAX(1,-INT(-(W$6-'Plan'!$J60)/$C61)),"●",""),""),"")</f>
      </c>
      <c r="X61" s="20">
        <f>IF(AND(ISNUMBER($C61),ISNUMBER('Plan'!$J60),ISNUMBER(X$6)),IF($C61&gt;0,IF(INT((X$6+6-'Plan'!$J60)/$C61)&gt;=MAX(1,-INT(-(X$6-'Plan'!$J60)/$C61)),"●",""),""),"")</f>
      </c>
      <c r="Y61" s="20">
        <f>IF(AND(ISNUMBER($C61),ISNUMBER('Plan'!$J60),ISNUMBER(Y$6)),IF($C61&gt;0,IF(INT((Y$6+6-'Plan'!$J60)/$C61)&gt;=MAX(1,-INT(-(Y$6-'Plan'!$J60)/$C61)),"●",""),""),"")</f>
      </c>
      <c r="Z61" s="20">
        <f>IF(AND(ISNUMBER($C61),ISNUMBER('Plan'!$J60),ISNUMBER(Z$6)),IF($C61&gt;0,IF(INT((Z$6+6-'Plan'!$J60)/$C61)&gt;=MAX(1,-INT(-(Z$6-'Plan'!$J60)/$C61)),"●",""),""),"")</f>
      </c>
      <c r="AA61" s="20">
        <f>IF(AND(ISNUMBER($C61),ISNUMBER('Plan'!$J60),ISNUMBER(AA$6)),IF($C61&gt;0,IF(INT((AA$6+6-'Plan'!$J60)/$C61)&gt;=MAX(1,-INT(-(AA$6-'Plan'!$J60)/$C61)),"●",""),""),"")</f>
      </c>
      <c r="AB61" s="20">
        <f>IF(AND(ISNUMBER($C61),ISNUMBER('Plan'!$J60),ISNUMBER(AB$6)),IF($C61&gt;0,IF(INT((AB$6+6-'Plan'!$J60)/$C61)&gt;=MAX(1,-INT(-(AB$6-'Plan'!$J60)/$C61)),"●",""),""),"")</f>
      </c>
      <c r="AC61" s="20">
        <f>IF(AND(ISNUMBER($C61),ISNUMBER('Plan'!$J60),ISNUMBER(AC$6)),IF($C61&gt;0,IF(INT((AC$6+6-'Plan'!$J60)/$C61)&gt;=MAX(1,-INT(-(AC$6-'Plan'!$J60)/$C61)),"●",""),""),"")</f>
      </c>
      <c r="AD61" s="20">
        <f>IF(AND(ISNUMBER($C61),ISNUMBER('Plan'!$J60),ISNUMBER(AD$6)),IF($C61&gt;0,IF(INT((AD$6+6-'Plan'!$J60)/$C61)&gt;=MAX(1,-INT(-(AD$6-'Plan'!$J60)/$C61)),"●",""),""),"")</f>
      </c>
      <c r="AE61" s="20">
        <f>IF(AND(ISNUMBER($C61),ISNUMBER('Plan'!$J60),ISNUMBER(AE$6)),IF($C61&gt;0,IF(INT((AE$6+6-'Plan'!$J60)/$C61)&gt;=MAX(1,-INT(-(AE$6-'Plan'!$J60)/$C61)),"●",""),""),"")</f>
      </c>
      <c r="AF61" s="20">
        <f>IF(AND(ISNUMBER($C61),ISNUMBER('Plan'!$J60),ISNUMBER(AF$6)),IF($C61&gt;0,IF(INT((AF$6+6-'Plan'!$J60)/$C61)&gt;=MAX(1,-INT(-(AF$6-'Plan'!$J60)/$C61)),"●",""),""),"")</f>
      </c>
      <c r="AG61" s="20">
        <f>IF(AND(ISNUMBER($C61),ISNUMBER('Plan'!$J60),ISNUMBER(AG$6)),IF($C61&gt;0,IF(INT((AG$6+6-'Plan'!$J60)/$C61)&gt;=MAX(1,-INT(-(AG$6-'Plan'!$J60)/$C61)),"●",""),""),"")</f>
      </c>
      <c r="AH61" s="20">
        <f>IF(AND(ISNUMBER($C61),ISNUMBER('Plan'!$J60),ISNUMBER(AH$6)),IF($C61&gt;0,IF(INT((AH$6+6-'Plan'!$J60)/$C61)&gt;=MAX(1,-INT(-(AH$6-'Plan'!$J60)/$C61)),"●",""),""),"")</f>
      </c>
      <c r="AI61" s="20">
        <f>IF(AND(ISNUMBER($C61),ISNUMBER('Plan'!$J60),ISNUMBER(AI$6)),IF($C61&gt;0,IF(INT((AI$6+6-'Plan'!$J60)/$C61)&gt;=MAX(1,-INT(-(AI$6-'Plan'!$J60)/$C61)),"●",""),""),"")</f>
      </c>
      <c r="AJ61" s="20">
        <f>IF(AND(ISNUMBER($C61),ISNUMBER('Plan'!$J60),ISNUMBER(AJ$6)),IF($C61&gt;0,IF(INT((AJ$6+6-'Plan'!$J60)/$C61)&gt;=MAX(1,-INT(-(AJ$6-'Plan'!$J60)/$C61)),"●",""),""),"")</f>
      </c>
      <c r="AK61" s="20">
        <f>IF(AND(ISNUMBER($C61),ISNUMBER('Plan'!$J60),ISNUMBER(AK$6)),IF($C61&gt;0,IF(INT((AK$6+6-'Plan'!$J60)/$C61)&gt;=MAX(1,-INT(-(AK$6-'Plan'!$J60)/$C61)),"●",""),""),"")</f>
      </c>
      <c r="AL61" s="20">
        <f>IF(AND(ISNUMBER($C61),ISNUMBER('Plan'!$J60),ISNUMBER(AL$6)),IF($C61&gt;0,IF(INT((AL$6+6-'Plan'!$J60)/$C61)&gt;=MAX(1,-INT(-(AL$6-'Plan'!$J60)/$C61)),"●",""),""),"")</f>
      </c>
      <c r="AM61" s="20">
        <f>IF(AND(ISNUMBER($C61),ISNUMBER('Plan'!$J60),ISNUMBER(AM$6)),IF($C61&gt;0,IF(INT((AM$6+6-'Plan'!$J60)/$C61)&gt;=MAX(1,-INT(-(AM$6-'Plan'!$J60)/$C61)),"●",""),""),"")</f>
      </c>
      <c r="AN61" s="20">
        <f>IF(AND(ISNUMBER($C61),ISNUMBER('Plan'!$J60),ISNUMBER(AN$6)),IF($C61&gt;0,IF(INT((AN$6+6-'Plan'!$J60)/$C61)&gt;=MAX(1,-INT(-(AN$6-'Plan'!$J60)/$C61)),"●",""),""),"")</f>
      </c>
      <c r="AO61" s="20">
        <f>IF(AND(ISNUMBER($C61),ISNUMBER('Plan'!$J60),ISNUMBER(AO$6)),IF($C61&gt;0,IF(INT((AO$6+6-'Plan'!$J60)/$C61)&gt;=MAX(1,-INT(-(AO$6-'Plan'!$J60)/$C61)),"●",""),""),"")</f>
      </c>
      <c r="AP61" s="20">
        <f>IF(AND(ISNUMBER($C61),ISNUMBER('Plan'!$J60),ISNUMBER(AP$6)),IF($C61&gt;0,IF(INT((AP$6+6-'Plan'!$J60)/$C61)&gt;=MAX(1,-INT(-(AP$6-'Plan'!$J60)/$C61)),"●",""),""),"")</f>
      </c>
      <c r="AQ61" s="20">
        <f>IF(AND(ISNUMBER($C61),ISNUMBER('Plan'!$J60),ISNUMBER(AQ$6)),IF($C61&gt;0,IF(INT((AQ$6+6-'Plan'!$J60)/$C61)&gt;=MAX(1,-INT(-(AQ$6-'Plan'!$J60)/$C61)),"●",""),""),"")</f>
      </c>
      <c r="AR61" s="20">
        <f>IF(AND(ISNUMBER($C61),ISNUMBER('Plan'!$J60),ISNUMBER(AR$6)),IF($C61&gt;0,IF(INT((AR$6+6-'Plan'!$J60)/$C61)&gt;=MAX(1,-INT(-(AR$6-'Plan'!$J60)/$C61)),"●",""),""),"")</f>
      </c>
      <c r="AS61" s="20">
        <f>IF(AND(ISNUMBER($C61),ISNUMBER('Plan'!$J60),ISNUMBER(AS$6)),IF($C61&gt;0,IF(INT((AS$6+6-'Plan'!$J60)/$C61)&gt;=MAX(1,-INT(-(AS$6-'Plan'!$J60)/$C61)),"●",""),""),"")</f>
      </c>
      <c r="AT61" s="20">
        <f>IF(AND(ISNUMBER($C61),ISNUMBER('Plan'!$J60),ISNUMBER(AT$6)),IF($C61&gt;0,IF(INT((AT$6+6-'Plan'!$J60)/$C61)&gt;=MAX(1,-INT(-(AT$6-'Plan'!$J60)/$C61)),"●",""),""),"")</f>
      </c>
      <c r="AU61" s="20">
        <f>IF(AND(ISNUMBER($C61),ISNUMBER('Plan'!$J60),ISNUMBER(AU$6)),IF($C61&gt;0,IF(INT((AU$6+6-'Plan'!$J60)/$C61)&gt;=MAX(1,-INT(-(AU$6-'Plan'!$J60)/$C61)),"●",""),""),"")</f>
      </c>
      <c r="AV61" s="20">
        <f>IF(AND(ISNUMBER($C61),ISNUMBER('Plan'!$J60),ISNUMBER(AV$6)),IF($C61&gt;0,IF(INT((AV$6+6-'Plan'!$J60)/$C61)&gt;=MAX(1,-INT(-(AV$6-'Plan'!$J60)/$C61)),"●",""),""),"")</f>
      </c>
      <c r="AW61" s="20">
        <f>IF(AND(ISNUMBER($C61),ISNUMBER('Plan'!$J60),ISNUMBER(AW$6)),IF($C61&gt;0,IF(INT((AW$6+6-'Plan'!$J60)/$C61)&gt;=MAX(1,-INT(-(AW$6-'Plan'!$J60)/$C61)),"●",""),""),"")</f>
      </c>
      <c r="AX61" s="20">
        <f>IF(AND(ISNUMBER($C61),ISNUMBER('Plan'!$J60),ISNUMBER(AX$6)),IF($C61&gt;0,IF(INT((AX$6+6-'Plan'!$J60)/$C61)&gt;=MAX(1,-INT(-(AX$6-'Plan'!$J60)/$C61)),"●",""),""),"")</f>
      </c>
      <c r="AY61" s="20">
        <f>IF(AND(ISNUMBER($C61),ISNUMBER('Plan'!$J60),ISNUMBER(AY$6)),IF($C61&gt;0,IF(INT((AY$6+6-'Plan'!$J60)/$C61)&gt;=MAX(1,-INT(-(AY$6-'Plan'!$J60)/$C61)),"●",""),""),"")</f>
      </c>
      <c r="AZ61" s="20">
        <f>IF(AND(ISNUMBER($C61),ISNUMBER('Plan'!$J60),ISNUMBER(AZ$6)),IF($C61&gt;0,IF(INT((AZ$6+6-'Plan'!$J60)/$C61)&gt;=MAX(1,-INT(-(AZ$6-'Plan'!$J60)/$C61)),"●",""),""),"")</f>
      </c>
      <c r="BA61" s="20">
        <f>IF(AND(ISNUMBER($C61),ISNUMBER('Plan'!$J60),ISNUMBER(BA$6)),IF($C61&gt;0,IF(INT((BA$6+6-'Plan'!$J60)/$C61)&gt;=MAX(1,-INT(-(BA$6-'Plan'!$J60)/$C61)),"●",""),""),"")</f>
      </c>
      <c r="BB61" s="20">
        <f>IF(AND(ISNUMBER($C61),ISNUMBER('Plan'!$J60),ISNUMBER(BB$6)),IF($C61&gt;0,IF(INT((BB$6+6-'Plan'!$J60)/$C61)&gt;=MAX(1,-INT(-(BB$6-'Plan'!$J60)/$C61)),"●",""),""),"")</f>
      </c>
      <c r="BC61" s="20">
        <f>IF(AND(ISNUMBER($C61),ISNUMBER('Plan'!$J60),ISNUMBER(BC$6)),IF($C61&gt;0,IF(INT((BC$6+6-'Plan'!$J60)/$C61)&gt;=MAX(1,-INT(-(BC$6-'Plan'!$J60)/$C61)),"●",""),""),"")</f>
      </c>
      <c r="BD61" s="20">
        <f>IF(AND(ISNUMBER($C61),ISNUMBER('Plan'!$J60),ISNUMBER(BD$6)),IF($C61&gt;0,IF(INT((BD$6+6-'Plan'!$J60)/$C61)&gt;=MAX(1,-INT(-(BD$6-'Plan'!$J60)/$C61)),"●",""),""),"")</f>
      </c>
    </row>
    <row r="62" spans="1:56" x14ac:dyDescent="0.25">
      <c r="A62" s="11">
        <f>IF('Plan'!B61="",IF('Plan'!A61="","",'Plan'!A61),'Plan'!B61)</f>
      </c>
      <c r="B62" s="11">
        <f>IF('Plan'!D61="","",'Plan'!D61)</f>
      </c>
      <c r="C62" s="18">
        <f>IF(ISNUMBER('Plan'!F61),IF('Plan'!G61="meses",'Plan'!F61*365.25/12,IF('Plan'!G61="semanas",'Plan'!F61*7,IF('Plan'!G61="días",'Plan'!F61,""))),"")</f>
      </c>
      <c r="D62" s="19">
        <f>IF(ISNUMBER('Plan'!H61),'Plan'!H61,"")</f>
      </c>
      <c r="E62" s="20">
        <f>IF(AND(ISNUMBER($C62),ISNUMBER('Plan'!$J61),ISNUMBER(E$6)),IF($C62&gt;0,IF(INT((E$6+6-'Plan'!$J61)/$C62)&gt;=MAX(1,-INT(-(E$6-'Plan'!$J61)/$C62)),"●",""),""),"")</f>
      </c>
      <c r="F62" s="20">
        <f>IF(AND(ISNUMBER($C62),ISNUMBER('Plan'!$J61),ISNUMBER(F$6)),IF($C62&gt;0,IF(INT((F$6+6-'Plan'!$J61)/$C62)&gt;=MAX(1,-INT(-(F$6-'Plan'!$J61)/$C62)),"●",""),""),"")</f>
      </c>
      <c r="G62" s="20">
        <f>IF(AND(ISNUMBER($C62),ISNUMBER('Plan'!$J61),ISNUMBER(G$6)),IF($C62&gt;0,IF(INT((G$6+6-'Plan'!$J61)/$C62)&gt;=MAX(1,-INT(-(G$6-'Plan'!$J61)/$C62)),"●",""),""),"")</f>
      </c>
      <c r="H62" s="20">
        <f>IF(AND(ISNUMBER($C62),ISNUMBER('Plan'!$J61),ISNUMBER(H$6)),IF($C62&gt;0,IF(INT((H$6+6-'Plan'!$J61)/$C62)&gt;=MAX(1,-INT(-(H$6-'Plan'!$J61)/$C62)),"●",""),""),"")</f>
      </c>
      <c r="I62" s="20">
        <f>IF(AND(ISNUMBER($C62),ISNUMBER('Plan'!$J61),ISNUMBER(I$6)),IF($C62&gt;0,IF(INT((I$6+6-'Plan'!$J61)/$C62)&gt;=MAX(1,-INT(-(I$6-'Plan'!$J61)/$C62)),"●",""),""),"")</f>
      </c>
      <c r="J62" s="20">
        <f>IF(AND(ISNUMBER($C62),ISNUMBER('Plan'!$J61),ISNUMBER(J$6)),IF($C62&gt;0,IF(INT((J$6+6-'Plan'!$J61)/$C62)&gt;=MAX(1,-INT(-(J$6-'Plan'!$J61)/$C62)),"●",""),""),"")</f>
      </c>
      <c r="K62" s="20">
        <f>IF(AND(ISNUMBER($C62),ISNUMBER('Plan'!$J61),ISNUMBER(K$6)),IF($C62&gt;0,IF(INT((K$6+6-'Plan'!$J61)/$C62)&gt;=MAX(1,-INT(-(K$6-'Plan'!$J61)/$C62)),"●",""),""),"")</f>
      </c>
      <c r="L62" s="20">
        <f>IF(AND(ISNUMBER($C62),ISNUMBER('Plan'!$J61),ISNUMBER(L$6)),IF($C62&gt;0,IF(INT((L$6+6-'Plan'!$J61)/$C62)&gt;=MAX(1,-INT(-(L$6-'Plan'!$J61)/$C62)),"●",""),""),"")</f>
      </c>
      <c r="M62" s="20">
        <f>IF(AND(ISNUMBER($C62),ISNUMBER('Plan'!$J61),ISNUMBER(M$6)),IF($C62&gt;0,IF(INT((M$6+6-'Plan'!$J61)/$C62)&gt;=MAX(1,-INT(-(M$6-'Plan'!$J61)/$C62)),"●",""),""),"")</f>
      </c>
      <c r="N62" s="20">
        <f>IF(AND(ISNUMBER($C62),ISNUMBER('Plan'!$J61),ISNUMBER(N$6)),IF($C62&gt;0,IF(INT((N$6+6-'Plan'!$J61)/$C62)&gt;=MAX(1,-INT(-(N$6-'Plan'!$J61)/$C62)),"●",""),""),"")</f>
      </c>
      <c r="O62" s="20">
        <f>IF(AND(ISNUMBER($C62),ISNUMBER('Plan'!$J61),ISNUMBER(O$6)),IF($C62&gt;0,IF(INT((O$6+6-'Plan'!$J61)/$C62)&gt;=MAX(1,-INT(-(O$6-'Plan'!$J61)/$C62)),"●",""),""),"")</f>
      </c>
      <c r="P62" s="20">
        <f>IF(AND(ISNUMBER($C62),ISNUMBER('Plan'!$J61),ISNUMBER(P$6)),IF($C62&gt;0,IF(INT((P$6+6-'Plan'!$J61)/$C62)&gt;=MAX(1,-INT(-(P$6-'Plan'!$J61)/$C62)),"●",""),""),"")</f>
      </c>
      <c r="Q62" s="20">
        <f>IF(AND(ISNUMBER($C62),ISNUMBER('Plan'!$J61),ISNUMBER(Q$6)),IF($C62&gt;0,IF(INT((Q$6+6-'Plan'!$J61)/$C62)&gt;=MAX(1,-INT(-(Q$6-'Plan'!$J61)/$C62)),"●",""),""),"")</f>
      </c>
      <c r="R62" s="20">
        <f>IF(AND(ISNUMBER($C62),ISNUMBER('Plan'!$J61),ISNUMBER(R$6)),IF($C62&gt;0,IF(INT((R$6+6-'Plan'!$J61)/$C62)&gt;=MAX(1,-INT(-(R$6-'Plan'!$J61)/$C62)),"●",""),""),"")</f>
      </c>
      <c r="S62" s="20">
        <f>IF(AND(ISNUMBER($C62),ISNUMBER('Plan'!$J61),ISNUMBER(S$6)),IF($C62&gt;0,IF(INT((S$6+6-'Plan'!$J61)/$C62)&gt;=MAX(1,-INT(-(S$6-'Plan'!$J61)/$C62)),"●",""),""),"")</f>
      </c>
      <c r="T62" s="20">
        <f>IF(AND(ISNUMBER($C62),ISNUMBER('Plan'!$J61),ISNUMBER(T$6)),IF($C62&gt;0,IF(INT((T$6+6-'Plan'!$J61)/$C62)&gt;=MAX(1,-INT(-(T$6-'Plan'!$J61)/$C62)),"●",""),""),"")</f>
      </c>
      <c r="U62" s="20">
        <f>IF(AND(ISNUMBER($C62),ISNUMBER('Plan'!$J61),ISNUMBER(U$6)),IF($C62&gt;0,IF(INT((U$6+6-'Plan'!$J61)/$C62)&gt;=MAX(1,-INT(-(U$6-'Plan'!$J61)/$C62)),"●",""),""),"")</f>
      </c>
      <c r="V62" s="20">
        <f>IF(AND(ISNUMBER($C62),ISNUMBER('Plan'!$J61),ISNUMBER(V$6)),IF($C62&gt;0,IF(INT((V$6+6-'Plan'!$J61)/$C62)&gt;=MAX(1,-INT(-(V$6-'Plan'!$J61)/$C62)),"●",""),""),"")</f>
      </c>
      <c r="W62" s="20">
        <f>IF(AND(ISNUMBER($C62),ISNUMBER('Plan'!$J61),ISNUMBER(W$6)),IF($C62&gt;0,IF(INT((W$6+6-'Plan'!$J61)/$C62)&gt;=MAX(1,-INT(-(W$6-'Plan'!$J61)/$C62)),"●",""),""),"")</f>
      </c>
      <c r="X62" s="20">
        <f>IF(AND(ISNUMBER($C62),ISNUMBER('Plan'!$J61),ISNUMBER(X$6)),IF($C62&gt;0,IF(INT((X$6+6-'Plan'!$J61)/$C62)&gt;=MAX(1,-INT(-(X$6-'Plan'!$J61)/$C62)),"●",""),""),"")</f>
      </c>
      <c r="Y62" s="20">
        <f>IF(AND(ISNUMBER($C62),ISNUMBER('Plan'!$J61),ISNUMBER(Y$6)),IF($C62&gt;0,IF(INT((Y$6+6-'Plan'!$J61)/$C62)&gt;=MAX(1,-INT(-(Y$6-'Plan'!$J61)/$C62)),"●",""),""),"")</f>
      </c>
      <c r="Z62" s="20">
        <f>IF(AND(ISNUMBER($C62),ISNUMBER('Plan'!$J61),ISNUMBER(Z$6)),IF($C62&gt;0,IF(INT((Z$6+6-'Plan'!$J61)/$C62)&gt;=MAX(1,-INT(-(Z$6-'Plan'!$J61)/$C62)),"●",""),""),"")</f>
      </c>
      <c r="AA62" s="20">
        <f>IF(AND(ISNUMBER($C62),ISNUMBER('Plan'!$J61),ISNUMBER(AA$6)),IF($C62&gt;0,IF(INT((AA$6+6-'Plan'!$J61)/$C62)&gt;=MAX(1,-INT(-(AA$6-'Plan'!$J61)/$C62)),"●",""),""),"")</f>
      </c>
      <c r="AB62" s="20">
        <f>IF(AND(ISNUMBER($C62),ISNUMBER('Plan'!$J61),ISNUMBER(AB$6)),IF($C62&gt;0,IF(INT((AB$6+6-'Plan'!$J61)/$C62)&gt;=MAX(1,-INT(-(AB$6-'Plan'!$J61)/$C62)),"●",""),""),"")</f>
      </c>
      <c r="AC62" s="20">
        <f>IF(AND(ISNUMBER($C62),ISNUMBER('Plan'!$J61),ISNUMBER(AC$6)),IF($C62&gt;0,IF(INT((AC$6+6-'Plan'!$J61)/$C62)&gt;=MAX(1,-INT(-(AC$6-'Plan'!$J61)/$C62)),"●",""),""),"")</f>
      </c>
      <c r="AD62" s="20">
        <f>IF(AND(ISNUMBER($C62),ISNUMBER('Plan'!$J61),ISNUMBER(AD$6)),IF($C62&gt;0,IF(INT((AD$6+6-'Plan'!$J61)/$C62)&gt;=MAX(1,-INT(-(AD$6-'Plan'!$J61)/$C62)),"●",""),""),"")</f>
      </c>
      <c r="AE62" s="20">
        <f>IF(AND(ISNUMBER($C62),ISNUMBER('Plan'!$J61),ISNUMBER(AE$6)),IF($C62&gt;0,IF(INT((AE$6+6-'Plan'!$J61)/$C62)&gt;=MAX(1,-INT(-(AE$6-'Plan'!$J61)/$C62)),"●",""),""),"")</f>
      </c>
      <c r="AF62" s="20">
        <f>IF(AND(ISNUMBER($C62),ISNUMBER('Plan'!$J61),ISNUMBER(AF$6)),IF($C62&gt;0,IF(INT((AF$6+6-'Plan'!$J61)/$C62)&gt;=MAX(1,-INT(-(AF$6-'Plan'!$J61)/$C62)),"●",""),""),"")</f>
      </c>
      <c r="AG62" s="20">
        <f>IF(AND(ISNUMBER($C62),ISNUMBER('Plan'!$J61),ISNUMBER(AG$6)),IF($C62&gt;0,IF(INT((AG$6+6-'Plan'!$J61)/$C62)&gt;=MAX(1,-INT(-(AG$6-'Plan'!$J61)/$C62)),"●",""),""),"")</f>
      </c>
      <c r="AH62" s="20">
        <f>IF(AND(ISNUMBER($C62),ISNUMBER('Plan'!$J61),ISNUMBER(AH$6)),IF($C62&gt;0,IF(INT((AH$6+6-'Plan'!$J61)/$C62)&gt;=MAX(1,-INT(-(AH$6-'Plan'!$J61)/$C62)),"●",""),""),"")</f>
      </c>
      <c r="AI62" s="20">
        <f>IF(AND(ISNUMBER($C62),ISNUMBER('Plan'!$J61),ISNUMBER(AI$6)),IF($C62&gt;0,IF(INT((AI$6+6-'Plan'!$J61)/$C62)&gt;=MAX(1,-INT(-(AI$6-'Plan'!$J61)/$C62)),"●",""),""),"")</f>
      </c>
      <c r="AJ62" s="20">
        <f>IF(AND(ISNUMBER($C62),ISNUMBER('Plan'!$J61),ISNUMBER(AJ$6)),IF($C62&gt;0,IF(INT((AJ$6+6-'Plan'!$J61)/$C62)&gt;=MAX(1,-INT(-(AJ$6-'Plan'!$J61)/$C62)),"●",""),""),"")</f>
      </c>
      <c r="AK62" s="20">
        <f>IF(AND(ISNUMBER($C62),ISNUMBER('Plan'!$J61),ISNUMBER(AK$6)),IF($C62&gt;0,IF(INT((AK$6+6-'Plan'!$J61)/$C62)&gt;=MAX(1,-INT(-(AK$6-'Plan'!$J61)/$C62)),"●",""),""),"")</f>
      </c>
      <c r="AL62" s="20">
        <f>IF(AND(ISNUMBER($C62),ISNUMBER('Plan'!$J61),ISNUMBER(AL$6)),IF($C62&gt;0,IF(INT((AL$6+6-'Plan'!$J61)/$C62)&gt;=MAX(1,-INT(-(AL$6-'Plan'!$J61)/$C62)),"●",""),""),"")</f>
      </c>
      <c r="AM62" s="20">
        <f>IF(AND(ISNUMBER($C62),ISNUMBER('Plan'!$J61),ISNUMBER(AM$6)),IF($C62&gt;0,IF(INT((AM$6+6-'Plan'!$J61)/$C62)&gt;=MAX(1,-INT(-(AM$6-'Plan'!$J61)/$C62)),"●",""),""),"")</f>
      </c>
      <c r="AN62" s="20">
        <f>IF(AND(ISNUMBER($C62),ISNUMBER('Plan'!$J61),ISNUMBER(AN$6)),IF($C62&gt;0,IF(INT((AN$6+6-'Plan'!$J61)/$C62)&gt;=MAX(1,-INT(-(AN$6-'Plan'!$J61)/$C62)),"●",""),""),"")</f>
      </c>
      <c r="AO62" s="20">
        <f>IF(AND(ISNUMBER($C62),ISNUMBER('Plan'!$J61),ISNUMBER(AO$6)),IF($C62&gt;0,IF(INT((AO$6+6-'Plan'!$J61)/$C62)&gt;=MAX(1,-INT(-(AO$6-'Plan'!$J61)/$C62)),"●",""),""),"")</f>
      </c>
      <c r="AP62" s="20">
        <f>IF(AND(ISNUMBER($C62),ISNUMBER('Plan'!$J61),ISNUMBER(AP$6)),IF($C62&gt;0,IF(INT((AP$6+6-'Plan'!$J61)/$C62)&gt;=MAX(1,-INT(-(AP$6-'Plan'!$J61)/$C62)),"●",""),""),"")</f>
      </c>
      <c r="AQ62" s="20">
        <f>IF(AND(ISNUMBER($C62),ISNUMBER('Plan'!$J61),ISNUMBER(AQ$6)),IF($C62&gt;0,IF(INT((AQ$6+6-'Plan'!$J61)/$C62)&gt;=MAX(1,-INT(-(AQ$6-'Plan'!$J61)/$C62)),"●",""),""),"")</f>
      </c>
      <c r="AR62" s="20">
        <f>IF(AND(ISNUMBER($C62),ISNUMBER('Plan'!$J61),ISNUMBER(AR$6)),IF($C62&gt;0,IF(INT((AR$6+6-'Plan'!$J61)/$C62)&gt;=MAX(1,-INT(-(AR$6-'Plan'!$J61)/$C62)),"●",""),""),"")</f>
      </c>
      <c r="AS62" s="20">
        <f>IF(AND(ISNUMBER($C62),ISNUMBER('Plan'!$J61),ISNUMBER(AS$6)),IF($C62&gt;0,IF(INT((AS$6+6-'Plan'!$J61)/$C62)&gt;=MAX(1,-INT(-(AS$6-'Plan'!$J61)/$C62)),"●",""),""),"")</f>
      </c>
      <c r="AT62" s="20">
        <f>IF(AND(ISNUMBER($C62),ISNUMBER('Plan'!$J61),ISNUMBER(AT$6)),IF($C62&gt;0,IF(INT((AT$6+6-'Plan'!$J61)/$C62)&gt;=MAX(1,-INT(-(AT$6-'Plan'!$J61)/$C62)),"●",""),""),"")</f>
      </c>
      <c r="AU62" s="20">
        <f>IF(AND(ISNUMBER($C62),ISNUMBER('Plan'!$J61),ISNUMBER(AU$6)),IF($C62&gt;0,IF(INT((AU$6+6-'Plan'!$J61)/$C62)&gt;=MAX(1,-INT(-(AU$6-'Plan'!$J61)/$C62)),"●",""),""),"")</f>
      </c>
      <c r="AV62" s="20">
        <f>IF(AND(ISNUMBER($C62),ISNUMBER('Plan'!$J61),ISNUMBER(AV$6)),IF($C62&gt;0,IF(INT((AV$6+6-'Plan'!$J61)/$C62)&gt;=MAX(1,-INT(-(AV$6-'Plan'!$J61)/$C62)),"●",""),""),"")</f>
      </c>
      <c r="AW62" s="20">
        <f>IF(AND(ISNUMBER($C62),ISNUMBER('Plan'!$J61),ISNUMBER(AW$6)),IF($C62&gt;0,IF(INT((AW$6+6-'Plan'!$J61)/$C62)&gt;=MAX(1,-INT(-(AW$6-'Plan'!$J61)/$C62)),"●",""),""),"")</f>
      </c>
      <c r="AX62" s="20">
        <f>IF(AND(ISNUMBER($C62),ISNUMBER('Plan'!$J61),ISNUMBER(AX$6)),IF($C62&gt;0,IF(INT((AX$6+6-'Plan'!$J61)/$C62)&gt;=MAX(1,-INT(-(AX$6-'Plan'!$J61)/$C62)),"●",""),""),"")</f>
      </c>
      <c r="AY62" s="20">
        <f>IF(AND(ISNUMBER($C62),ISNUMBER('Plan'!$J61),ISNUMBER(AY$6)),IF($C62&gt;0,IF(INT((AY$6+6-'Plan'!$J61)/$C62)&gt;=MAX(1,-INT(-(AY$6-'Plan'!$J61)/$C62)),"●",""),""),"")</f>
      </c>
      <c r="AZ62" s="20">
        <f>IF(AND(ISNUMBER($C62),ISNUMBER('Plan'!$J61),ISNUMBER(AZ$6)),IF($C62&gt;0,IF(INT((AZ$6+6-'Plan'!$J61)/$C62)&gt;=MAX(1,-INT(-(AZ$6-'Plan'!$J61)/$C62)),"●",""),""),"")</f>
      </c>
      <c r="BA62" s="20">
        <f>IF(AND(ISNUMBER($C62),ISNUMBER('Plan'!$J61),ISNUMBER(BA$6)),IF($C62&gt;0,IF(INT((BA$6+6-'Plan'!$J61)/$C62)&gt;=MAX(1,-INT(-(BA$6-'Plan'!$J61)/$C62)),"●",""),""),"")</f>
      </c>
      <c r="BB62" s="20">
        <f>IF(AND(ISNUMBER($C62),ISNUMBER('Plan'!$J61),ISNUMBER(BB$6)),IF($C62&gt;0,IF(INT((BB$6+6-'Plan'!$J61)/$C62)&gt;=MAX(1,-INT(-(BB$6-'Plan'!$J61)/$C62)),"●",""),""),"")</f>
      </c>
      <c r="BC62" s="20">
        <f>IF(AND(ISNUMBER($C62),ISNUMBER('Plan'!$J61),ISNUMBER(BC$6)),IF($C62&gt;0,IF(INT((BC$6+6-'Plan'!$J61)/$C62)&gt;=MAX(1,-INT(-(BC$6-'Plan'!$J61)/$C62)),"●",""),""),"")</f>
      </c>
      <c r="BD62" s="20">
        <f>IF(AND(ISNUMBER($C62),ISNUMBER('Plan'!$J61),ISNUMBER(BD$6)),IF($C62&gt;0,IF(INT((BD$6+6-'Plan'!$J61)/$C62)&gt;=MAX(1,-INT(-(BD$6-'Plan'!$J61)/$C62)),"●",""),""),"")</f>
      </c>
    </row>
    <row r="63" spans="1:56" x14ac:dyDescent="0.25">
      <c r="A63" s="11">
        <f>IF('Plan'!B62="",IF('Plan'!A62="","",'Plan'!A62),'Plan'!B62)</f>
      </c>
      <c r="B63" s="11">
        <f>IF('Plan'!D62="","",'Plan'!D62)</f>
      </c>
      <c r="C63" s="18">
        <f>IF(ISNUMBER('Plan'!F62),IF('Plan'!G62="meses",'Plan'!F62*365.25/12,IF('Plan'!G62="semanas",'Plan'!F62*7,IF('Plan'!G62="días",'Plan'!F62,""))),"")</f>
      </c>
      <c r="D63" s="19">
        <f>IF(ISNUMBER('Plan'!H62),'Plan'!H62,"")</f>
      </c>
      <c r="E63" s="20">
        <f>IF(AND(ISNUMBER($C63),ISNUMBER('Plan'!$J62),ISNUMBER(E$6)),IF($C63&gt;0,IF(INT((E$6+6-'Plan'!$J62)/$C63)&gt;=MAX(1,-INT(-(E$6-'Plan'!$J62)/$C63)),"●",""),""),"")</f>
      </c>
      <c r="F63" s="20">
        <f>IF(AND(ISNUMBER($C63),ISNUMBER('Plan'!$J62),ISNUMBER(F$6)),IF($C63&gt;0,IF(INT((F$6+6-'Plan'!$J62)/$C63)&gt;=MAX(1,-INT(-(F$6-'Plan'!$J62)/$C63)),"●",""),""),"")</f>
      </c>
      <c r="G63" s="20">
        <f>IF(AND(ISNUMBER($C63),ISNUMBER('Plan'!$J62),ISNUMBER(G$6)),IF($C63&gt;0,IF(INT((G$6+6-'Plan'!$J62)/$C63)&gt;=MAX(1,-INT(-(G$6-'Plan'!$J62)/$C63)),"●",""),""),"")</f>
      </c>
      <c r="H63" s="20">
        <f>IF(AND(ISNUMBER($C63),ISNUMBER('Plan'!$J62),ISNUMBER(H$6)),IF($C63&gt;0,IF(INT((H$6+6-'Plan'!$J62)/$C63)&gt;=MAX(1,-INT(-(H$6-'Plan'!$J62)/$C63)),"●",""),""),"")</f>
      </c>
      <c r="I63" s="20">
        <f>IF(AND(ISNUMBER($C63),ISNUMBER('Plan'!$J62),ISNUMBER(I$6)),IF($C63&gt;0,IF(INT((I$6+6-'Plan'!$J62)/$C63)&gt;=MAX(1,-INT(-(I$6-'Plan'!$J62)/$C63)),"●",""),""),"")</f>
      </c>
      <c r="J63" s="20">
        <f>IF(AND(ISNUMBER($C63),ISNUMBER('Plan'!$J62),ISNUMBER(J$6)),IF($C63&gt;0,IF(INT((J$6+6-'Plan'!$J62)/$C63)&gt;=MAX(1,-INT(-(J$6-'Plan'!$J62)/$C63)),"●",""),""),"")</f>
      </c>
      <c r="K63" s="20">
        <f>IF(AND(ISNUMBER($C63),ISNUMBER('Plan'!$J62),ISNUMBER(K$6)),IF($C63&gt;0,IF(INT((K$6+6-'Plan'!$J62)/$C63)&gt;=MAX(1,-INT(-(K$6-'Plan'!$J62)/$C63)),"●",""),""),"")</f>
      </c>
      <c r="L63" s="20">
        <f>IF(AND(ISNUMBER($C63),ISNUMBER('Plan'!$J62),ISNUMBER(L$6)),IF($C63&gt;0,IF(INT((L$6+6-'Plan'!$J62)/$C63)&gt;=MAX(1,-INT(-(L$6-'Plan'!$J62)/$C63)),"●",""),""),"")</f>
      </c>
      <c r="M63" s="20">
        <f>IF(AND(ISNUMBER($C63),ISNUMBER('Plan'!$J62),ISNUMBER(M$6)),IF($C63&gt;0,IF(INT((M$6+6-'Plan'!$J62)/$C63)&gt;=MAX(1,-INT(-(M$6-'Plan'!$J62)/$C63)),"●",""),""),"")</f>
      </c>
      <c r="N63" s="20">
        <f>IF(AND(ISNUMBER($C63),ISNUMBER('Plan'!$J62),ISNUMBER(N$6)),IF($C63&gt;0,IF(INT((N$6+6-'Plan'!$J62)/$C63)&gt;=MAX(1,-INT(-(N$6-'Plan'!$J62)/$C63)),"●",""),""),"")</f>
      </c>
      <c r="O63" s="20">
        <f>IF(AND(ISNUMBER($C63),ISNUMBER('Plan'!$J62),ISNUMBER(O$6)),IF($C63&gt;0,IF(INT((O$6+6-'Plan'!$J62)/$C63)&gt;=MAX(1,-INT(-(O$6-'Plan'!$J62)/$C63)),"●",""),""),"")</f>
      </c>
      <c r="P63" s="20">
        <f>IF(AND(ISNUMBER($C63),ISNUMBER('Plan'!$J62),ISNUMBER(P$6)),IF($C63&gt;0,IF(INT((P$6+6-'Plan'!$J62)/$C63)&gt;=MAX(1,-INT(-(P$6-'Plan'!$J62)/$C63)),"●",""),""),"")</f>
      </c>
      <c r="Q63" s="20">
        <f>IF(AND(ISNUMBER($C63),ISNUMBER('Plan'!$J62),ISNUMBER(Q$6)),IF($C63&gt;0,IF(INT((Q$6+6-'Plan'!$J62)/$C63)&gt;=MAX(1,-INT(-(Q$6-'Plan'!$J62)/$C63)),"●",""),""),"")</f>
      </c>
      <c r="R63" s="20">
        <f>IF(AND(ISNUMBER($C63),ISNUMBER('Plan'!$J62),ISNUMBER(R$6)),IF($C63&gt;0,IF(INT((R$6+6-'Plan'!$J62)/$C63)&gt;=MAX(1,-INT(-(R$6-'Plan'!$J62)/$C63)),"●",""),""),"")</f>
      </c>
      <c r="S63" s="20">
        <f>IF(AND(ISNUMBER($C63),ISNUMBER('Plan'!$J62),ISNUMBER(S$6)),IF($C63&gt;0,IF(INT((S$6+6-'Plan'!$J62)/$C63)&gt;=MAX(1,-INT(-(S$6-'Plan'!$J62)/$C63)),"●",""),""),"")</f>
      </c>
      <c r="T63" s="20">
        <f>IF(AND(ISNUMBER($C63),ISNUMBER('Plan'!$J62),ISNUMBER(T$6)),IF($C63&gt;0,IF(INT((T$6+6-'Plan'!$J62)/$C63)&gt;=MAX(1,-INT(-(T$6-'Plan'!$J62)/$C63)),"●",""),""),"")</f>
      </c>
      <c r="U63" s="20">
        <f>IF(AND(ISNUMBER($C63),ISNUMBER('Plan'!$J62),ISNUMBER(U$6)),IF($C63&gt;0,IF(INT((U$6+6-'Plan'!$J62)/$C63)&gt;=MAX(1,-INT(-(U$6-'Plan'!$J62)/$C63)),"●",""),""),"")</f>
      </c>
      <c r="V63" s="20">
        <f>IF(AND(ISNUMBER($C63),ISNUMBER('Plan'!$J62),ISNUMBER(V$6)),IF($C63&gt;0,IF(INT((V$6+6-'Plan'!$J62)/$C63)&gt;=MAX(1,-INT(-(V$6-'Plan'!$J62)/$C63)),"●",""),""),"")</f>
      </c>
      <c r="W63" s="20">
        <f>IF(AND(ISNUMBER($C63),ISNUMBER('Plan'!$J62),ISNUMBER(W$6)),IF($C63&gt;0,IF(INT((W$6+6-'Plan'!$J62)/$C63)&gt;=MAX(1,-INT(-(W$6-'Plan'!$J62)/$C63)),"●",""),""),"")</f>
      </c>
      <c r="X63" s="20">
        <f>IF(AND(ISNUMBER($C63),ISNUMBER('Plan'!$J62),ISNUMBER(X$6)),IF($C63&gt;0,IF(INT((X$6+6-'Plan'!$J62)/$C63)&gt;=MAX(1,-INT(-(X$6-'Plan'!$J62)/$C63)),"●",""),""),"")</f>
      </c>
      <c r="Y63" s="20">
        <f>IF(AND(ISNUMBER($C63),ISNUMBER('Plan'!$J62),ISNUMBER(Y$6)),IF($C63&gt;0,IF(INT((Y$6+6-'Plan'!$J62)/$C63)&gt;=MAX(1,-INT(-(Y$6-'Plan'!$J62)/$C63)),"●",""),""),"")</f>
      </c>
      <c r="Z63" s="20">
        <f>IF(AND(ISNUMBER($C63),ISNUMBER('Plan'!$J62),ISNUMBER(Z$6)),IF($C63&gt;0,IF(INT((Z$6+6-'Plan'!$J62)/$C63)&gt;=MAX(1,-INT(-(Z$6-'Plan'!$J62)/$C63)),"●",""),""),"")</f>
      </c>
      <c r="AA63" s="20">
        <f>IF(AND(ISNUMBER($C63),ISNUMBER('Plan'!$J62),ISNUMBER(AA$6)),IF($C63&gt;0,IF(INT((AA$6+6-'Plan'!$J62)/$C63)&gt;=MAX(1,-INT(-(AA$6-'Plan'!$J62)/$C63)),"●",""),""),"")</f>
      </c>
      <c r="AB63" s="20">
        <f>IF(AND(ISNUMBER($C63),ISNUMBER('Plan'!$J62),ISNUMBER(AB$6)),IF($C63&gt;0,IF(INT((AB$6+6-'Plan'!$J62)/$C63)&gt;=MAX(1,-INT(-(AB$6-'Plan'!$J62)/$C63)),"●",""),""),"")</f>
      </c>
      <c r="AC63" s="20">
        <f>IF(AND(ISNUMBER($C63),ISNUMBER('Plan'!$J62),ISNUMBER(AC$6)),IF($C63&gt;0,IF(INT((AC$6+6-'Plan'!$J62)/$C63)&gt;=MAX(1,-INT(-(AC$6-'Plan'!$J62)/$C63)),"●",""),""),"")</f>
      </c>
      <c r="AD63" s="20">
        <f>IF(AND(ISNUMBER($C63),ISNUMBER('Plan'!$J62),ISNUMBER(AD$6)),IF($C63&gt;0,IF(INT((AD$6+6-'Plan'!$J62)/$C63)&gt;=MAX(1,-INT(-(AD$6-'Plan'!$J62)/$C63)),"●",""),""),"")</f>
      </c>
      <c r="AE63" s="20">
        <f>IF(AND(ISNUMBER($C63),ISNUMBER('Plan'!$J62),ISNUMBER(AE$6)),IF($C63&gt;0,IF(INT((AE$6+6-'Plan'!$J62)/$C63)&gt;=MAX(1,-INT(-(AE$6-'Plan'!$J62)/$C63)),"●",""),""),"")</f>
      </c>
      <c r="AF63" s="20">
        <f>IF(AND(ISNUMBER($C63),ISNUMBER('Plan'!$J62),ISNUMBER(AF$6)),IF($C63&gt;0,IF(INT((AF$6+6-'Plan'!$J62)/$C63)&gt;=MAX(1,-INT(-(AF$6-'Plan'!$J62)/$C63)),"●",""),""),"")</f>
      </c>
      <c r="AG63" s="20">
        <f>IF(AND(ISNUMBER($C63),ISNUMBER('Plan'!$J62),ISNUMBER(AG$6)),IF($C63&gt;0,IF(INT((AG$6+6-'Plan'!$J62)/$C63)&gt;=MAX(1,-INT(-(AG$6-'Plan'!$J62)/$C63)),"●",""),""),"")</f>
      </c>
      <c r="AH63" s="20">
        <f>IF(AND(ISNUMBER($C63),ISNUMBER('Plan'!$J62),ISNUMBER(AH$6)),IF($C63&gt;0,IF(INT((AH$6+6-'Plan'!$J62)/$C63)&gt;=MAX(1,-INT(-(AH$6-'Plan'!$J62)/$C63)),"●",""),""),"")</f>
      </c>
      <c r="AI63" s="20">
        <f>IF(AND(ISNUMBER($C63),ISNUMBER('Plan'!$J62),ISNUMBER(AI$6)),IF($C63&gt;0,IF(INT((AI$6+6-'Plan'!$J62)/$C63)&gt;=MAX(1,-INT(-(AI$6-'Plan'!$J62)/$C63)),"●",""),""),"")</f>
      </c>
      <c r="AJ63" s="20">
        <f>IF(AND(ISNUMBER($C63),ISNUMBER('Plan'!$J62),ISNUMBER(AJ$6)),IF($C63&gt;0,IF(INT((AJ$6+6-'Plan'!$J62)/$C63)&gt;=MAX(1,-INT(-(AJ$6-'Plan'!$J62)/$C63)),"●",""),""),"")</f>
      </c>
      <c r="AK63" s="20">
        <f>IF(AND(ISNUMBER($C63),ISNUMBER('Plan'!$J62),ISNUMBER(AK$6)),IF($C63&gt;0,IF(INT((AK$6+6-'Plan'!$J62)/$C63)&gt;=MAX(1,-INT(-(AK$6-'Plan'!$J62)/$C63)),"●",""),""),"")</f>
      </c>
      <c r="AL63" s="20">
        <f>IF(AND(ISNUMBER($C63),ISNUMBER('Plan'!$J62),ISNUMBER(AL$6)),IF($C63&gt;0,IF(INT((AL$6+6-'Plan'!$J62)/$C63)&gt;=MAX(1,-INT(-(AL$6-'Plan'!$J62)/$C63)),"●",""),""),"")</f>
      </c>
      <c r="AM63" s="20">
        <f>IF(AND(ISNUMBER($C63),ISNUMBER('Plan'!$J62),ISNUMBER(AM$6)),IF($C63&gt;0,IF(INT((AM$6+6-'Plan'!$J62)/$C63)&gt;=MAX(1,-INT(-(AM$6-'Plan'!$J62)/$C63)),"●",""),""),"")</f>
      </c>
      <c r="AN63" s="20">
        <f>IF(AND(ISNUMBER($C63),ISNUMBER('Plan'!$J62),ISNUMBER(AN$6)),IF($C63&gt;0,IF(INT((AN$6+6-'Plan'!$J62)/$C63)&gt;=MAX(1,-INT(-(AN$6-'Plan'!$J62)/$C63)),"●",""),""),"")</f>
      </c>
      <c r="AO63" s="20">
        <f>IF(AND(ISNUMBER($C63),ISNUMBER('Plan'!$J62),ISNUMBER(AO$6)),IF($C63&gt;0,IF(INT((AO$6+6-'Plan'!$J62)/$C63)&gt;=MAX(1,-INT(-(AO$6-'Plan'!$J62)/$C63)),"●",""),""),"")</f>
      </c>
      <c r="AP63" s="20">
        <f>IF(AND(ISNUMBER($C63),ISNUMBER('Plan'!$J62),ISNUMBER(AP$6)),IF($C63&gt;0,IF(INT((AP$6+6-'Plan'!$J62)/$C63)&gt;=MAX(1,-INT(-(AP$6-'Plan'!$J62)/$C63)),"●",""),""),"")</f>
      </c>
      <c r="AQ63" s="20">
        <f>IF(AND(ISNUMBER($C63),ISNUMBER('Plan'!$J62),ISNUMBER(AQ$6)),IF($C63&gt;0,IF(INT((AQ$6+6-'Plan'!$J62)/$C63)&gt;=MAX(1,-INT(-(AQ$6-'Plan'!$J62)/$C63)),"●",""),""),"")</f>
      </c>
      <c r="AR63" s="20">
        <f>IF(AND(ISNUMBER($C63),ISNUMBER('Plan'!$J62),ISNUMBER(AR$6)),IF($C63&gt;0,IF(INT((AR$6+6-'Plan'!$J62)/$C63)&gt;=MAX(1,-INT(-(AR$6-'Plan'!$J62)/$C63)),"●",""),""),"")</f>
      </c>
      <c r="AS63" s="20">
        <f>IF(AND(ISNUMBER($C63),ISNUMBER('Plan'!$J62),ISNUMBER(AS$6)),IF($C63&gt;0,IF(INT((AS$6+6-'Plan'!$J62)/$C63)&gt;=MAX(1,-INT(-(AS$6-'Plan'!$J62)/$C63)),"●",""),""),"")</f>
      </c>
      <c r="AT63" s="20">
        <f>IF(AND(ISNUMBER($C63),ISNUMBER('Plan'!$J62),ISNUMBER(AT$6)),IF($C63&gt;0,IF(INT((AT$6+6-'Plan'!$J62)/$C63)&gt;=MAX(1,-INT(-(AT$6-'Plan'!$J62)/$C63)),"●",""),""),"")</f>
      </c>
      <c r="AU63" s="20">
        <f>IF(AND(ISNUMBER($C63),ISNUMBER('Plan'!$J62),ISNUMBER(AU$6)),IF($C63&gt;0,IF(INT((AU$6+6-'Plan'!$J62)/$C63)&gt;=MAX(1,-INT(-(AU$6-'Plan'!$J62)/$C63)),"●",""),""),"")</f>
      </c>
      <c r="AV63" s="20">
        <f>IF(AND(ISNUMBER($C63),ISNUMBER('Plan'!$J62),ISNUMBER(AV$6)),IF($C63&gt;0,IF(INT((AV$6+6-'Plan'!$J62)/$C63)&gt;=MAX(1,-INT(-(AV$6-'Plan'!$J62)/$C63)),"●",""),""),"")</f>
      </c>
      <c r="AW63" s="20">
        <f>IF(AND(ISNUMBER($C63),ISNUMBER('Plan'!$J62),ISNUMBER(AW$6)),IF($C63&gt;0,IF(INT((AW$6+6-'Plan'!$J62)/$C63)&gt;=MAX(1,-INT(-(AW$6-'Plan'!$J62)/$C63)),"●",""),""),"")</f>
      </c>
      <c r="AX63" s="20">
        <f>IF(AND(ISNUMBER($C63),ISNUMBER('Plan'!$J62),ISNUMBER(AX$6)),IF($C63&gt;0,IF(INT((AX$6+6-'Plan'!$J62)/$C63)&gt;=MAX(1,-INT(-(AX$6-'Plan'!$J62)/$C63)),"●",""),""),"")</f>
      </c>
      <c r="AY63" s="20">
        <f>IF(AND(ISNUMBER($C63),ISNUMBER('Plan'!$J62),ISNUMBER(AY$6)),IF($C63&gt;0,IF(INT((AY$6+6-'Plan'!$J62)/$C63)&gt;=MAX(1,-INT(-(AY$6-'Plan'!$J62)/$C63)),"●",""),""),"")</f>
      </c>
      <c r="AZ63" s="20">
        <f>IF(AND(ISNUMBER($C63),ISNUMBER('Plan'!$J62),ISNUMBER(AZ$6)),IF($C63&gt;0,IF(INT((AZ$6+6-'Plan'!$J62)/$C63)&gt;=MAX(1,-INT(-(AZ$6-'Plan'!$J62)/$C63)),"●",""),""),"")</f>
      </c>
      <c r="BA63" s="20">
        <f>IF(AND(ISNUMBER($C63),ISNUMBER('Plan'!$J62),ISNUMBER(BA$6)),IF($C63&gt;0,IF(INT((BA$6+6-'Plan'!$J62)/$C63)&gt;=MAX(1,-INT(-(BA$6-'Plan'!$J62)/$C63)),"●",""),""),"")</f>
      </c>
      <c r="BB63" s="20">
        <f>IF(AND(ISNUMBER($C63),ISNUMBER('Plan'!$J62),ISNUMBER(BB$6)),IF($C63&gt;0,IF(INT((BB$6+6-'Plan'!$J62)/$C63)&gt;=MAX(1,-INT(-(BB$6-'Plan'!$J62)/$C63)),"●",""),""),"")</f>
      </c>
      <c r="BC63" s="20">
        <f>IF(AND(ISNUMBER($C63),ISNUMBER('Plan'!$J62),ISNUMBER(BC$6)),IF($C63&gt;0,IF(INT((BC$6+6-'Plan'!$J62)/$C63)&gt;=MAX(1,-INT(-(BC$6-'Plan'!$J62)/$C63)),"●",""),""),"")</f>
      </c>
      <c r="BD63" s="20">
        <f>IF(AND(ISNUMBER($C63),ISNUMBER('Plan'!$J62),ISNUMBER(BD$6)),IF($C63&gt;0,IF(INT((BD$6+6-'Plan'!$J62)/$C63)&gt;=MAX(1,-INT(-(BD$6-'Plan'!$J62)/$C63)),"●",""),""),"")</f>
      </c>
    </row>
    <row r="64" spans="1:56" x14ac:dyDescent="0.25">
      <c r="A64" s="11">
        <f>IF('Plan'!B63="",IF('Plan'!A63="","",'Plan'!A63),'Plan'!B63)</f>
      </c>
      <c r="B64" s="11">
        <f>IF('Plan'!D63="","",'Plan'!D63)</f>
      </c>
      <c r="C64" s="18">
        <f>IF(ISNUMBER('Plan'!F63),IF('Plan'!G63="meses",'Plan'!F63*365.25/12,IF('Plan'!G63="semanas",'Plan'!F63*7,IF('Plan'!G63="días",'Plan'!F63,""))),"")</f>
      </c>
      <c r="D64" s="19">
        <f>IF(ISNUMBER('Plan'!H63),'Plan'!H63,"")</f>
      </c>
      <c r="E64" s="20">
        <f>IF(AND(ISNUMBER($C64),ISNUMBER('Plan'!$J63),ISNUMBER(E$6)),IF($C64&gt;0,IF(INT((E$6+6-'Plan'!$J63)/$C64)&gt;=MAX(1,-INT(-(E$6-'Plan'!$J63)/$C64)),"●",""),""),"")</f>
      </c>
      <c r="F64" s="20">
        <f>IF(AND(ISNUMBER($C64),ISNUMBER('Plan'!$J63),ISNUMBER(F$6)),IF($C64&gt;0,IF(INT((F$6+6-'Plan'!$J63)/$C64)&gt;=MAX(1,-INT(-(F$6-'Plan'!$J63)/$C64)),"●",""),""),"")</f>
      </c>
      <c r="G64" s="20">
        <f>IF(AND(ISNUMBER($C64),ISNUMBER('Plan'!$J63),ISNUMBER(G$6)),IF($C64&gt;0,IF(INT((G$6+6-'Plan'!$J63)/$C64)&gt;=MAX(1,-INT(-(G$6-'Plan'!$J63)/$C64)),"●",""),""),"")</f>
      </c>
      <c r="H64" s="20">
        <f>IF(AND(ISNUMBER($C64),ISNUMBER('Plan'!$J63),ISNUMBER(H$6)),IF($C64&gt;0,IF(INT((H$6+6-'Plan'!$J63)/$C64)&gt;=MAX(1,-INT(-(H$6-'Plan'!$J63)/$C64)),"●",""),""),"")</f>
      </c>
      <c r="I64" s="20">
        <f>IF(AND(ISNUMBER($C64),ISNUMBER('Plan'!$J63),ISNUMBER(I$6)),IF($C64&gt;0,IF(INT((I$6+6-'Plan'!$J63)/$C64)&gt;=MAX(1,-INT(-(I$6-'Plan'!$J63)/$C64)),"●",""),""),"")</f>
      </c>
      <c r="J64" s="20">
        <f>IF(AND(ISNUMBER($C64),ISNUMBER('Plan'!$J63),ISNUMBER(J$6)),IF($C64&gt;0,IF(INT((J$6+6-'Plan'!$J63)/$C64)&gt;=MAX(1,-INT(-(J$6-'Plan'!$J63)/$C64)),"●",""),""),"")</f>
      </c>
      <c r="K64" s="20">
        <f>IF(AND(ISNUMBER($C64),ISNUMBER('Plan'!$J63),ISNUMBER(K$6)),IF($C64&gt;0,IF(INT((K$6+6-'Plan'!$J63)/$C64)&gt;=MAX(1,-INT(-(K$6-'Plan'!$J63)/$C64)),"●",""),""),"")</f>
      </c>
      <c r="L64" s="20">
        <f>IF(AND(ISNUMBER($C64),ISNUMBER('Plan'!$J63),ISNUMBER(L$6)),IF($C64&gt;0,IF(INT((L$6+6-'Plan'!$J63)/$C64)&gt;=MAX(1,-INT(-(L$6-'Plan'!$J63)/$C64)),"●",""),""),"")</f>
      </c>
      <c r="M64" s="20">
        <f>IF(AND(ISNUMBER($C64),ISNUMBER('Plan'!$J63),ISNUMBER(M$6)),IF($C64&gt;0,IF(INT((M$6+6-'Plan'!$J63)/$C64)&gt;=MAX(1,-INT(-(M$6-'Plan'!$J63)/$C64)),"●",""),""),"")</f>
      </c>
      <c r="N64" s="20">
        <f>IF(AND(ISNUMBER($C64),ISNUMBER('Plan'!$J63),ISNUMBER(N$6)),IF($C64&gt;0,IF(INT((N$6+6-'Plan'!$J63)/$C64)&gt;=MAX(1,-INT(-(N$6-'Plan'!$J63)/$C64)),"●",""),""),"")</f>
      </c>
      <c r="O64" s="20">
        <f>IF(AND(ISNUMBER($C64),ISNUMBER('Plan'!$J63),ISNUMBER(O$6)),IF($C64&gt;0,IF(INT((O$6+6-'Plan'!$J63)/$C64)&gt;=MAX(1,-INT(-(O$6-'Plan'!$J63)/$C64)),"●",""),""),"")</f>
      </c>
      <c r="P64" s="20">
        <f>IF(AND(ISNUMBER($C64),ISNUMBER('Plan'!$J63),ISNUMBER(P$6)),IF($C64&gt;0,IF(INT((P$6+6-'Plan'!$J63)/$C64)&gt;=MAX(1,-INT(-(P$6-'Plan'!$J63)/$C64)),"●",""),""),"")</f>
      </c>
      <c r="Q64" s="20">
        <f>IF(AND(ISNUMBER($C64),ISNUMBER('Plan'!$J63),ISNUMBER(Q$6)),IF($C64&gt;0,IF(INT((Q$6+6-'Plan'!$J63)/$C64)&gt;=MAX(1,-INT(-(Q$6-'Plan'!$J63)/$C64)),"●",""),""),"")</f>
      </c>
      <c r="R64" s="20">
        <f>IF(AND(ISNUMBER($C64),ISNUMBER('Plan'!$J63),ISNUMBER(R$6)),IF($C64&gt;0,IF(INT((R$6+6-'Plan'!$J63)/$C64)&gt;=MAX(1,-INT(-(R$6-'Plan'!$J63)/$C64)),"●",""),""),"")</f>
      </c>
      <c r="S64" s="20">
        <f>IF(AND(ISNUMBER($C64),ISNUMBER('Plan'!$J63),ISNUMBER(S$6)),IF($C64&gt;0,IF(INT((S$6+6-'Plan'!$J63)/$C64)&gt;=MAX(1,-INT(-(S$6-'Plan'!$J63)/$C64)),"●",""),""),"")</f>
      </c>
      <c r="T64" s="20">
        <f>IF(AND(ISNUMBER($C64),ISNUMBER('Plan'!$J63),ISNUMBER(T$6)),IF($C64&gt;0,IF(INT((T$6+6-'Plan'!$J63)/$C64)&gt;=MAX(1,-INT(-(T$6-'Plan'!$J63)/$C64)),"●",""),""),"")</f>
      </c>
      <c r="U64" s="20">
        <f>IF(AND(ISNUMBER($C64),ISNUMBER('Plan'!$J63),ISNUMBER(U$6)),IF($C64&gt;0,IF(INT((U$6+6-'Plan'!$J63)/$C64)&gt;=MAX(1,-INT(-(U$6-'Plan'!$J63)/$C64)),"●",""),""),"")</f>
      </c>
      <c r="V64" s="20">
        <f>IF(AND(ISNUMBER($C64),ISNUMBER('Plan'!$J63),ISNUMBER(V$6)),IF($C64&gt;0,IF(INT((V$6+6-'Plan'!$J63)/$C64)&gt;=MAX(1,-INT(-(V$6-'Plan'!$J63)/$C64)),"●",""),""),"")</f>
      </c>
      <c r="W64" s="20">
        <f>IF(AND(ISNUMBER($C64),ISNUMBER('Plan'!$J63),ISNUMBER(W$6)),IF($C64&gt;0,IF(INT((W$6+6-'Plan'!$J63)/$C64)&gt;=MAX(1,-INT(-(W$6-'Plan'!$J63)/$C64)),"●",""),""),"")</f>
      </c>
      <c r="X64" s="20">
        <f>IF(AND(ISNUMBER($C64),ISNUMBER('Plan'!$J63),ISNUMBER(X$6)),IF($C64&gt;0,IF(INT((X$6+6-'Plan'!$J63)/$C64)&gt;=MAX(1,-INT(-(X$6-'Plan'!$J63)/$C64)),"●",""),""),"")</f>
      </c>
      <c r="Y64" s="20">
        <f>IF(AND(ISNUMBER($C64),ISNUMBER('Plan'!$J63),ISNUMBER(Y$6)),IF($C64&gt;0,IF(INT((Y$6+6-'Plan'!$J63)/$C64)&gt;=MAX(1,-INT(-(Y$6-'Plan'!$J63)/$C64)),"●",""),""),"")</f>
      </c>
      <c r="Z64" s="20">
        <f>IF(AND(ISNUMBER($C64),ISNUMBER('Plan'!$J63),ISNUMBER(Z$6)),IF($C64&gt;0,IF(INT((Z$6+6-'Plan'!$J63)/$C64)&gt;=MAX(1,-INT(-(Z$6-'Plan'!$J63)/$C64)),"●",""),""),"")</f>
      </c>
      <c r="AA64" s="20">
        <f>IF(AND(ISNUMBER($C64),ISNUMBER('Plan'!$J63),ISNUMBER(AA$6)),IF($C64&gt;0,IF(INT((AA$6+6-'Plan'!$J63)/$C64)&gt;=MAX(1,-INT(-(AA$6-'Plan'!$J63)/$C64)),"●",""),""),"")</f>
      </c>
      <c r="AB64" s="20">
        <f>IF(AND(ISNUMBER($C64),ISNUMBER('Plan'!$J63),ISNUMBER(AB$6)),IF($C64&gt;0,IF(INT((AB$6+6-'Plan'!$J63)/$C64)&gt;=MAX(1,-INT(-(AB$6-'Plan'!$J63)/$C64)),"●",""),""),"")</f>
      </c>
      <c r="AC64" s="20">
        <f>IF(AND(ISNUMBER($C64),ISNUMBER('Plan'!$J63),ISNUMBER(AC$6)),IF($C64&gt;0,IF(INT((AC$6+6-'Plan'!$J63)/$C64)&gt;=MAX(1,-INT(-(AC$6-'Plan'!$J63)/$C64)),"●",""),""),"")</f>
      </c>
      <c r="AD64" s="20">
        <f>IF(AND(ISNUMBER($C64),ISNUMBER('Plan'!$J63),ISNUMBER(AD$6)),IF($C64&gt;0,IF(INT((AD$6+6-'Plan'!$J63)/$C64)&gt;=MAX(1,-INT(-(AD$6-'Plan'!$J63)/$C64)),"●",""),""),"")</f>
      </c>
      <c r="AE64" s="20">
        <f>IF(AND(ISNUMBER($C64),ISNUMBER('Plan'!$J63),ISNUMBER(AE$6)),IF($C64&gt;0,IF(INT((AE$6+6-'Plan'!$J63)/$C64)&gt;=MAX(1,-INT(-(AE$6-'Plan'!$J63)/$C64)),"●",""),""),"")</f>
      </c>
      <c r="AF64" s="20">
        <f>IF(AND(ISNUMBER($C64),ISNUMBER('Plan'!$J63),ISNUMBER(AF$6)),IF($C64&gt;0,IF(INT((AF$6+6-'Plan'!$J63)/$C64)&gt;=MAX(1,-INT(-(AF$6-'Plan'!$J63)/$C64)),"●",""),""),"")</f>
      </c>
      <c r="AG64" s="20">
        <f>IF(AND(ISNUMBER($C64),ISNUMBER('Plan'!$J63),ISNUMBER(AG$6)),IF($C64&gt;0,IF(INT((AG$6+6-'Plan'!$J63)/$C64)&gt;=MAX(1,-INT(-(AG$6-'Plan'!$J63)/$C64)),"●",""),""),"")</f>
      </c>
      <c r="AH64" s="20">
        <f>IF(AND(ISNUMBER($C64),ISNUMBER('Plan'!$J63),ISNUMBER(AH$6)),IF($C64&gt;0,IF(INT((AH$6+6-'Plan'!$J63)/$C64)&gt;=MAX(1,-INT(-(AH$6-'Plan'!$J63)/$C64)),"●",""),""),"")</f>
      </c>
      <c r="AI64" s="20">
        <f>IF(AND(ISNUMBER($C64),ISNUMBER('Plan'!$J63),ISNUMBER(AI$6)),IF($C64&gt;0,IF(INT((AI$6+6-'Plan'!$J63)/$C64)&gt;=MAX(1,-INT(-(AI$6-'Plan'!$J63)/$C64)),"●",""),""),"")</f>
      </c>
      <c r="AJ64" s="20">
        <f>IF(AND(ISNUMBER($C64),ISNUMBER('Plan'!$J63),ISNUMBER(AJ$6)),IF($C64&gt;0,IF(INT((AJ$6+6-'Plan'!$J63)/$C64)&gt;=MAX(1,-INT(-(AJ$6-'Plan'!$J63)/$C64)),"●",""),""),"")</f>
      </c>
      <c r="AK64" s="20">
        <f>IF(AND(ISNUMBER($C64),ISNUMBER('Plan'!$J63),ISNUMBER(AK$6)),IF($C64&gt;0,IF(INT((AK$6+6-'Plan'!$J63)/$C64)&gt;=MAX(1,-INT(-(AK$6-'Plan'!$J63)/$C64)),"●",""),""),"")</f>
      </c>
      <c r="AL64" s="20">
        <f>IF(AND(ISNUMBER($C64),ISNUMBER('Plan'!$J63),ISNUMBER(AL$6)),IF($C64&gt;0,IF(INT((AL$6+6-'Plan'!$J63)/$C64)&gt;=MAX(1,-INT(-(AL$6-'Plan'!$J63)/$C64)),"●",""),""),"")</f>
      </c>
      <c r="AM64" s="20">
        <f>IF(AND(ISNUMBER($C64),ISNUMBER('Plan'!$J63),ISNUMBER(AM$6)),IF($C64&gt;0,IF(INT((AM$6+6-'Plan'!$J63)/$C64)&gt;=MAX(1,-INT(-(AM$6-'Plan'!$J63)/$C64)),"●",""),""),"")</f>
      </c>
      <c r="AN64" s="20">
        <f>IF(AND(ISNUMBER($C64),ISNUMBER('Plan'!$J63),ISNUMBER(AN$6)),IF($C64&gt;0,IF(INT((AN$6+6-'Plan'!$J63)/$C64)&gt;=MAX(1,-INT(-(AN$6-'Plan'!$J63)/$C64)),"●",""),""),"")</f>
      </c>
      <c r="AO64" s="20">
        <f>IF(AND(ISNUMBER($C64),ISNUMBER('Plan'!$J63),ISNUMBER(AO$6)),IF($C64&gt;0,IF(INT((AO$6+6-'Plan'!$J63)/$C64)&gt;=MAX(1,-INT(-(AO$6-'Plan'!$J63)/$C64)),"●",""),""),"")</f>
      </c>
      <c r="AP64" s="20">
        <f>IF(AND(ISNUMBER($C64),ISNUMBER('Plan'!$J63),ISNUMBER(AP$6)),IF($C64&gt;0,IF(INT((AP$6+6-'Plan'!$J63)/$C64)&gt;=MAX(1,-INT(-(AP$6-'Plan'!$J63)/$C64)),"●",""),""),"")</f>
      </c>
      <c r="AQ64" s="20">
        <f>IF(AND(ISNUMBER($C64),ISNUMBER('Plan'!$J63),ISNUMBER(AQ$6)),IF($C64&gt;0,IF(INT((AQ$6+6-'Plan'!$J63)/$C64)&gt;=MAX(1,-INT(-(AQ$6-'Plan'!$J63)/$C64)),"●",""),""),"")</f>
      </c>
      <c r="AR64" s="20">
        <f>IF(AND(ISNUMBER($C64),ISNUMBER('Plan'!$J63),ISNUMBER(AR$6)),IF($C64&gt;0,IF(INT((AR$6+6-'Plan'!$J63)/$C64)&gt;=MAX(1,-INT(-(AR$6-'Plan'!$J63)/$C64)),"●",""),""),"")</f>
      </c>
      <c r="AS64" s="20">
        <f>IF(AND(ISNUMBER($C64),ISNUMBER('Plan'!$J63),ISNUMBER(AS$6)),IF($C64&gt;0,IF(INT((AS$6+6-'Plan'!$J63)/$C64)&gt;=MAX(1,-INT(-(AS$6-'Plan'!$J63)/$C64)),"●",""),""),"")</f>
      </c>
      <c r="AT64" s="20">
        <f>IF(AND(ISNUMBER($C64),ISNUMBER('Plan'!$J63),ISNUMBER(AT$6)),IF($C64&gt;0,IF(INT((AT$6+6-'Plan'!$J63)/$C64)&gt;=MAX(1,-INT(-(AT$6-'Plan'!$J63)/$C64)),"●",""),""),"")</f>
      </c>
      <c r="AU64" s="20">
        <f>IF(AND(ISNUMBER($C64),ISNUMBER('Plan'!$J63),ISNUMBER(AU$6)),IF($C64&gt;0,IF(INT((AU$6+6-'Plan'!$J63)/$C64)&gt;=MAX(1,-INT(-(AU$6-'Plan'!$J63)/$C64)),"●",""),""),"")</f>
      </c>
      <c r="AV64" s="20">
        <f>IF(AND(ISNUMBER($C64),ISNUMBER('Plan'!$J63),ISNUMBER(AV$6)),IF($C64&gt;0,IF(INT((AV$6+6-'Plan'!$J63)/$C64)&gt;=MAX(1,-INT(-(AV$6-'Plan'!$J63)/$C64)),"●",""),""),"")</f>
      </c>
      <c r="AW64" s="20">
        <f>IF(AND(ISNUMBER($C64),ISNUMBER('Plan'!$J63),ISNUMBER(AW$6)),IF($C64&gt;0,IF(INT((AW$6+6-'Plan'!$J63)/$C64)&gt;=MAX(1,-INT(-(AW$6-'Plan'!$J63)/$C64)),"●",""),""),"")</f>
      </c>
      <c r="AX64" s="20">
        <f>IF(AND(ISNUMBER($C64),ISNUMBER('Plan'!$J63),ISNUMBER(AX$6)),IF($C64&gt;0,IF(INT((AX$6+6-'Plan'!$J63)/$C64)&gt;=MAX(1,-INT(-(AX$6-'Plan'!$J63)/$C64)),"●",""),""),"")</f>
      </c>
      <c r="AY64" s="20">
        <f>IF(AND(ISNUMBER($C64),ISNUMBER('Plan'!$J63),ISNUMBER(AY$6)),IF($C64&gt;0,IF(INT((AY$6+6-'Plan'!$J63)/$C64)&gt;=MAX(1,-INT(-(AY$6-'Plan'!$J63)/$C64)),"●",""),""),"")</f>
      </c>
      <c r="AZ64" s="20">
        <f>IF(AND(ISNUMBER($C64),ISNUMBER('Plan'!$J63),ISNUMBER(AZ$6)),IF($C64&gt;0,IF(INT((AZ$6+6-'Plan'!$J63)/$C64)&gt;=MAX(1,-INT(-(AZ$6-'Plan'!$J63)/$C64)),"●",""),""),"")</f>
      </c>
      <c r="BA64" s="20">
        <f>IF(AND(ISNUMBER($C64),ISNUMBER('Plan'!$J63),ISNUMBER(BA$6)),IF($C64&gt;0,IF(INT((BA$6+6-'Plan'!$J63)/$C64)&gt;=MAX(1,-INT(-(BA$6-'Plan'!$J63)/$C64)),"●",""),""),"")</f>
      </c>
      <c r="BB64" s="20">
        <f>IF(AND(ISNUMBER($C64),ISNUMBER('Plan'!$J63),ISNUMBER(BB$6)),IF($C64&gt;0,IF(INT((BB$6+6-'Plan'!$J63)/$C64)&gt;=MAX(1,-INT(-(BB$6-'Plan'!$J63)/$C64)),"●",""),""),"")</f>
      </c>
      <c r="BC64" s="20">
        <f>IF(AND(ISNUMBER($C64),ISNUMBER('Plan'!$J63),ISNUMBER(BC$6)),IF($C64&gt;0,IF(INT((BC$6+6-'Plan'!$J63)/$C64)&gt;=MAX(1,-INT(-(BC$6-'Plan'!$J63)/$C64)),"●",""),""),"")</f>
      </c>
      <c r="BD64" s="20">
        <f>IF(AND(ISNUMBER($C64),ISNUMBER('Plan'!$J63),ISNUMBER(BD$6)),IF($C64&gt;0,IF(INT((BD$6+6-'Plan'!$J63)/$C64)&gt;=MAX(1,-INT(-(BD$6-'Plan'!$J63)/$C64)),"●",""),""),"")</f>
      </c>
    </row>
    <row r="65" spans="1:56" x14ac:dyDescent="0.25">
      <c r="A65" s="11">
        <f>IF('Plan'!B64="",IF('Plan'!A64="","",'Plan'!A64),'Plan'!B64)</f>
      </c>
      <c r="B65" s="11">
        <f>IF('Plan'!D64="","",'Plan'!D64)</f>
      </c>
      <c r="C65" s="18">
        <f>IF(ISNUMBER('Plan'!F64),IF('Plan'!G64="meses",'Plan'!F64*365.25/12,IF('Plan'!G64="semanas",'Plan'!F64*7,IF('Plan'!G64="días",'Plan'!F64,""))),"")</f>
      </c>
      <c r="D65" s="19">
        <f>IF(ISNUMBER('Plan'!H64),'Plan'!H64,"")</f>
      </c>
      <c r="E65" s="20">
        <f>IF(AND(ISNUMBER($C65),ISNUMBER('Plan'!$J64),ISNUMBER(E$6)),IF($C65&gt;0,IF(INT((E$6+6-'Plan'!$J64)/$C65)&gt;=MAX(1,-INT(-(E$6-'Plan'!$J64)/$C65)),"●",""),""),"")</f>
      </c>
      <c r="F65" s="20">
        <f>IF(AND(ISNUMBER($C65),ISNUMBER('Plan'!$J64),ISNUMBER(F$6)),IF($C65&gt;0,IF(INT((F$6+6-'Plan'!$J64)/$C65)&gt;=MAX(1,-INT(-(F$6-'Plan'!$J64)/$C65)),"●",""),""),"")</f>
      </c>
      <c r="G65" s="20">
        <f>IF(AND(ISNUMBER($C65),ISNUMBER('Plan'!$J64),ISNUMBER(G$6)),IF($C65&gt;0,IF(INT((G$6+6-'Plan'!$J64)/$C65)&gt;=MAX(1,-INT(-(G$6-'Plan'!$J64)/$C65)),"●",""),""),"")</f>
      </c>
      <c r="H65" s="20">
        <f>IF(AND(ISNUMBER($C65),ISNUMBER('Plan'!$J64),ISNUMBER(H$6)),IF($C65&gt;0,IF(INT((H$6+6-'Plan'!$J64)/$C65)&gt;=MAX(1,-INT(-(H$6-'Plan'!$J64)/$C65)),"●",""),""),"")</f>
      </c>
      <c r="I65" s="20">
        <f>IF(AND(ISNUMBER($C65),ISNUMBER('Plan'!$J64),ISNUMBER(I$6)),IF($C65&gt;0,IF(INT((I$6+6-'Plan'!$J64)/$C65)&gt;=MAX(1,-INT(-(I$6-'Plan'!$J64)/$C65)),"●",""),""),"")</f>
      </c>
      <c r="J65" s="20">
        <f>IF(AND(ISNUMBER($C65),ISNUMBER('Plan'!$J64),ISNUMBER(J$6)),IF($C65&gt;0,IF(INT((J$6+6-'Plan'!$J64)/$C65)&gt;=MAX(1,-INT(-(J$6-'Plan'!$J64)/$C65)),"●",""),""),"")</f>
      </c>
      <c r="K65" s="20">
        <f>IF(AND(ISNUMBER($C65),ISNUMBER('Plan'!$J64),ISNUMBER(K$6)),IF($C65&gt;0,IF(INT((K$6+6-'Plan'!$J64)/$C65)&gt;=MAX(1,-INT(-(K$6-'Plan'!$J64)/$C65)),"●",""),""),"")</f>
      </c>
      <c r="L65" s="20">
        <f>IF(AND(ISNUMBER($C65),ISNUMBER('Plan'!$J64),ISNUMBER(L$6)),IF($C65&gt;0,IF(INT((L$6+6-'Plan'!$J64)/$C65)&gt;=MAX(1,-INT(-(L$6-'Plan'!$J64)/$C65)),"●",""),""),"")</f>
      </c>
      <c r="M65" s="20">
        <f>IF(AND(ISNUMBER($C65),ISNUMBER('Plan'!$J64),ISNUMBER(M$6)),IF($C65&gt;0,IF(INT((M$6+6-'Plan'!$J64)/$C65)&gt;=MAX(1,-INT(-(M$6-'Plan'!$J64)/$C65)),"●",""),""),"")</f>
      </c>
      <c r="N65" s="20">
        <f>IF(AND(ISNUMBER($C65),ISNUMBER('Plan'!$J64),ISNUMBER(N$6)),IF($C65&gt;0,IF(INT((N$6+6-'Plan'!$J64)/$C65)&gt;=MAX(1,-INT(-(N$6-'Plan'!$J64)/$C65)),"●",""),""),"")</f>
      </c>
      <c r="O65" s="20">
        <f>IF(AND(ISNUMBER($C65),ISNUMBER('Plan'!$J64),ISNUMBER(O$6)),IF($C65&gt;0,IF(INT((O$6+6-'Plan'!$J64)/$C65)&gt;=MAX(1,-INT(-(O$6-'Plan'!$J64)/$C65)),"●",""),""),"")</f>
      </c>
      <c r="P65" s="20">
        <f>IF(AND(ISNUMBER($C65),ISNUMBER('Plan'!$J64),ISNUMBER(P$6)),IF($C65&gt;0,IF(INT((P$6+6-'Plan'!$J64)/$C65)&gt;=MAX(1,-INT(-(P$6-'Plan'!$J64)/$C65)),"●",""),""),"")</f>
      </c>
      <c r="Q65" s="20">
        <f>IF(AND(ISNUMBER($C65),ISNUMBER('Plan'!$J64),ISNUMBER(Q$6)),IF($C65&gt;0,IF(INT((Q$6+6-'Plan'!$J64)/$C65)&gt;=MAX(1,-INT(-(Q$6-'Plan'!$J64)/$C65)),"●",""),""),"")</f>
      </c>
      <c r="R65" s="20">
        <f>IF(AND(ISNUMBER($C65),ISNUMBER('Plan'!$J64),ISNUMBER(R$6)),IF($C65&gt;0,IF(INT((R$6+6-'Plan'!$J64)/$C65)&gt;=MAX(1,-INT(-(R$6-'Plan'!$J64)/$C65)),"●",""),""),"")</f>
      </c>
      <c r="S65" s="20">
        <f>IF(AND(ISNUMBER($C65),ISNUMBER('Plan'!$J64),ISNUMBER(S$6)),IF($C65&gt;0,IF(INT((S$6+6-'Plan'!$J64)/$C65)&gt;=MAX(1,-INT(-(S$6-'Plan'!$J64)/$C65)),"●",""),""),"")</f>
      </c>
      <c r="T65" s="20">
        <f>IF(AND(ISNUMBER($C65),ISNUMBER('Plan'!$J64),ISNUMBER(T$6)),IF($C65&gt;0,IF(INT((T$6+6-'Plan'!$J64)/$C65)&gt;=MAX(1,-INT(-(T$6-'Plan'!$J64)/$C65)),"●",""),""),"")</f>
      </c>
      <c r="U65" s="20">
        <f>IF(AND(ISNUMBER($C65),ISNUMBER('Plan'!$J64),ISNUMBER(U$6)),IF($C65&gt;0,IF(INT((U$6+6-'Plan'!$J64)/$C65)&gt;=MAX(1,-INT(-(U$6-'Plan'!$J64)/$C65)),"●",""),""),"")</f>
      </c>
      <c r="V65" s="20">
        <f>IF(AND(ISNUMBER($C65),ISNUMBER('Plan'!$J64),ISNUMBER(V$6)),IF($C65&gt;0,IF(INT((V$6+6-'Plan'!$J64)/$C65)&gt;=MAX(1,-INT(-(V$6-'Plan'!$J64)/$C65)),"●",""),""),"")</f>
      </c>
      <c r="W65" s="20">
        <f>IF(AND(ISNUMBER($C65),ISNUMBER('Plan'!$J64),ISNUMBER(W$6)),IF($C65&gt;0,IF(INT((W$6+6-'Plan'!$J64)/$C65)&gt;=MAX(1,-INT(-(W$6-'Plan'!$J64)/$C65)),"●",""),""),"")</f>
      </c>
      <c r="X65" s="20">
        <f>IF(AND(ISNUMBER($C65),ISNUMBER('Plan'!$J64),ISNUMBER(X$6)),IF($C65&gt;0,IF(INT((X$6+6-'Plan'!$J64)/$C65)&gt;=MAX(1,-INT(-(X$6-'Plan'!$J64)/$C65)),"●",""),""),"")</f>
      </c>
      <c r="Y65" s="20">
        <f>IF(AND(ISNUMBER($C65),ISNUMBER('Plan'!$J64),ISNUMBER(Y$6)),IF($C65&gt;0,IF(INT((Y$6+6-'Plan'!$J64)/$C65)&gt;=MAX(1,-INT(-(Y$6-'Plan'!$J64)/$C65)),"●",""),""),"")</f>
      </c>
      <c r="Z65" s="20">
        <f>IF(AND(ISNUMBER($C65),ISNUMBER('Plan'!$J64),ISNUMBER(Z$6)),IF($C65&gt;0,IF(INT((Z$6+6-'Plan'!$J64)/$C65)&gt;=MAX(1,-INT(-(Z$6-'Plan'!$J64)/$C65)),"●",""),""),"")</f>
      </c>
      <c r="AA65" s="20">
        <f>IF(AND(ISNUMBER($C65),ISNUMBER('Plan'!$J64),ISNUMBER(AA$6)),IF($C65&gt;0,IF(INT((AA$6+6-'Plan'!$J64)/$C65)&gt;=MAX(1,-INT(-(AA$6-'Plan'!$J64)/$C65)),"●",""),""),"")</f>
      </c>
      <c r="AB65" s="20">
        <f>IF(AND(ISNUMBER($C65),ISNUMBER('Plan'!$J64),ISNUMBER(AB$6)),IF($C65&gt;0,IF(INT((AB$6+6-'Plan'!$J64)/$C65)&gt;=MAX(1,-INT(-(AB$6-'Plan'!$J64)/$C65)),"●",""),""),"")</f>
      </c>
      <c r="AC65" s="20">
        <f>IF(AND(ISNUMBER($C65),ISNUMBER('Plan'!$J64),ISNUMBER(AC$6)),IF($C65&gt;0,IF(INT((AC$6+6-'Plan'!$J64)/$C65)&gt;=MAX(1,-INT(-(AC$6-'Plan'!$J64)/$C65)),"●",""),""),"")</f>
      </c>
      <c r="AD65" s="20">
        <f>IF(AND(ISNUMBER($C65),ISNUMBER('Plan'!$J64),ISNUMBER(AD$6)),IF($C65&gt;0,IF(INT((AD$6+6-'Plan'!$J64)/$C65)&gt;=MAX(1,-INT(-(AD$6-'Plan'!$J64)/$C65)),"●",""),""),"")</f>
      </c>
      <c r="AE65" s="20">
        <f>IF(AND(ISNUMBER($C65),ISNUMBER('Plan'!$J64),ISNUMBER(AE$6)),IF($C65&gt;0,IF(INT((AE$6+6-'Plan'!$J64)/$C65)&gt;=MAX(1,-INT(-(AE$6-'Plan'!$J64)/$C65)),"●",""),""),"")</f>
      </c>
      <c r="AF65" s="20">
        <f>IF(AND(ISNUMBER($C65),ISNUMBER('Plan'!$J64),ISNUMBER(AF$6)),IF($C65&gt;0,IF(INT((AF$6+6-'Plan'!$J64)/$C65)&gt;=MAX(1,-INT(-(AF$6-'Plan'!$J64)/$C65)),"●",""),""),"")</f>
      </c>
      <c r="AG65" s="20">
        <f>IF(AND(ISNUMBER($C65),ISNUMBER('Plan'!$J64),ISNUMBER(AG$6)),IF($C65&gt;0,IF(INT((AG$6+6-'Plan'!$J64)/$C65)&gt;=MAX(1,-INT(-(AG$6-'Plan'!$J64)/$C65)),"●",""),""),"")</f>
      </c>
      <c r="AH65" s="20">
        <f>IF(AND(ISNUMBER($C65),ISNUMBER('Plan'!$J64),ISNUMBER(AH$6)),IF($C65&gt;0,IF(INT((AH$6+6-'Plan'!$J64)/$C65)&gt;=MAX(1,-INT(-(AH$6-'Plan'!$J64)/$C65)),"●",""),""),"")</f>
      </c>
      <c r="AI65" s="20">
        <f>IF(AND(ISNUMBER($C65),ISNUMBER('Plan'!$J64),ISNUMBER(AI$6)),IF($C65&gt;0,IF(INT((AI$6+6-'Plan'!$J64)/$C65)&gt;=MAX(1,-INT(-(AI$6-'Plan'!$J64)/$C65)),"●",""),""),"")</f>
      </c>
      <c r="AJ65" s="20">
        <f>IF(AND(ISNUMBER($C65),ISNUMBER('Plan'!$J64),ISNUMBER(AJ$6)),IF($C65&gt;0,IF(INT((AJ$6+6-'Plan'!$J64)/$C65)&gt;=MAX(1,-INT(-(AJ$6-'Plan'!$J64)/$C65)),"●",""),""),"")</f>
      </c>
      <c r="AK65" s="20">
        <f>IF(AND(ISNUMBER($C65),ISNUMBER('Plan'!$J64),ISNUMBER(AK$6)),IF($C65&gt;0,IF(INT((AK$6+6-'Plan'!$J64)/$C65)&gt;=MAX(1,-INT(-(AK$6-'Plan'!$J64)/$C65)),"●",""),""),"")</f>
      </c>
      <c r="AL65" s="20">
        <f>IF(AND(ISNUMBER($C65),ISNUMBER('Plan'!$J64),ISNUMBER(AL$6)),IF($C65&gt;0,IF(INT((AL$6+6-'Plan'!$J64)/$C65)&gt;=MAX(1,-INT(-(AL$6-'Plan'!$J64)/$C65)),"●",""),""),"")</f>
      </c>
      <c r="AM65" s="20">
        <f>IF(AND(ISNUMBER($C65),ISNUMBER('Plan'!$J64),ISNUMBER(AM$6)),IF($C65&gt;0,IF(INT((AM$6+6-'Plan'!$J64)/$C65)&gt;=MAX(1,-INT(-(AM$6-'Plan'!$J64)/$C65)),"●",""),""),"")</f>
      </c>
      <c r="AN65" s="20">
        <f>IF(AND(ISNUMBER($C65),ISNUMBER('Plan'!$J64),ISNUMBER(AN$6)),IF($C65&gt;0,IF(INT((AN$6+6-'Plan'!$J64)/$C65)&gt;=MAX(1,-INT(-(AN$6-'Plan'!$J64)/$C65)),"●",""),""),"")</f>
      </c>
      <c r="AO65" s="20">
        <f>IF(AND(ISNUMBER($C65),ISNUMBER('Plan'!$J64),ISNUMBER(AO$6)),IF($C65&gt;0,IF(INT((AO$6+6-'Plan'!$J64)/$C65)&gt;=MAX(1,-INT(-(AO$6-'Plan'!$J64)/$C65)),"●",""),""),"")</f>
      </c>
      <c r="AP65" s="20">
        <f>IF(AND(ISNUMBER($C65),ISNUMBER('Plan'!$J64),ISNUMBER(AP$6)),IF($C65&gt;0,IF(INT((AP$6+6-'Plan'!$J64)/$C65)&gt;=MAX(1,-INT(-(AP$6-'Plan'!$J64)/$C65)),"●",""),""),"")</f>
      </c>
      <c r="AQ65" s="20">
        <f>IF(AND(ISNUMBER($C65),ISNUMBER('Plan'!$J64),ISNUMBER(AQ$6)),IF($C65&gt;0,IF(INT((AQ$6+6-'Plan'!$J64)/$C65)&gt;=MAX(1,-INT(-(AQ$6-'Plan'!$J64)/$C65)),"●",""),""),"")</f>
      </c>
      <c r="AR65" s="20">
        <f>IF(AND(ISNUMBER($C65),ISNUMBER('Plan'!$J64),ISNUMBER(AR$6)),IF($C65&gt;0,IF(INT((AR$6+6-'Plan'!$J64)/$C65)&gt;=MAX(1,-INT(-(AR$6-'Plan'!$J64)/$C65)),"●",""),""),"")</f>
      </c>
      <c r="AS65" s="20">
        <f>IF(AND(ISNUMBER($C65),ISNUMBER('Plan'!$J64),ISNUMBER(AS$6)),IF($C65&gt;0,IF(INT((AS$6+6-'Plan'!$J64)/$C65)&gt;=MAX(1,-INT(-(AS$6-'Plan'!$J64)/$C65)),"●",""),""),"")</f>
      </c>
      <c r="AT65" s="20">
        <f>IF(AND(ISNUMBER($C65),ISNUMBER('Plan'!$J64),ISNUMBER(AT$6)),IF($C65&gt;0,IF(INT((AT$6+6-'Plan'!$J64)/$C65)&gt;=MAX(1,-INT(-(AT$6-'Plan'!$J64)/$C65)),"●",""),""),"")</f>
      </c>
      <c r="AU65" s="20">
        <f>IF(AND(ISNUMBER($C65),ISNUMBER('Plan'!$J64),ISNUMBER(AU$6)),IF($C65&gt;0,IF(INT((AU$6+6-'Plan'!$J64)/$C65)&gt;=MAX(1,-INT(-(AU$6-'Plan'!$J64)/$C65)),"●",""),""),"")</f>
      </c>
      <c r="AV65" s="20">
        <f>IF(AND(ISNUMBER($C65),ISNUMBER('Plan'!$J64),ISNUMBER(AV$6)),IF($C65&gt;0,IF(INT((AV$6+6-'Plan'!$J64)/$C65)&gt;=MAX(1,-INT(-(AV$6-'Plan'!$J64)/$C65)),"●",""),""),"")</f>
      </c>
      <c r="AW65" s="20">
        <f>IF(AND(ISNUMBER($C65),ISNUMBER('Plan'!$J64),ISNUMBER(AW$6)),IF($C65&gt;0,IF(INT((AW$6+6-'Plan'!$J64)/$C65)&gt;=MAX(1,-INT(-(AW$6-'Plan'!$J64)/$C65)),"●",""),""),"")</f>
      </c>
      <c r="AX65" s="20">
        <f>IF(AND(ISNUMBER($C65),ISNUMBER('Plan'!$J64),ISNUMBER(AX$6)),IF($C65&gt;0,IF(INT((AX$6+6-'Plan'!$J64)/$C65)&gt;=MAX(1,-INT(-(AX$6-'Plan'!$J64)/$C65)),"●",""),""),"")</f>
      </c>
      <c r="AY65" s="20">
        <f>IF(AND(ISNUMBER($C65),ISNUMBER('Plan'!$J64),ISNUMBER(AY$6)),IF($C65&gt;0,IF(INT((AY$6+6-'Plan'!$J64)/$C65)&gt;=MAX(1,-INT(-(AY$6-'Plan'!$J64)/$C65)),"●",""),""),"")</f>
      </c>
      <c r="AZ65" s="20">
        <f>IF(AND(ISNUMBER($C65),ISNUMBER('Plan'!$J64),ISNUMBER(AZ$6)),IF($C65&gt;0,IF(INT((AZ$6+6-'Plan'!$J64)/$C65)&gt;=MAX(1,-INT(-(AZ$6-'Plan'!$J64)/$C65)),"●",""),""),"")</f>
      </c>
      <c r="BA65" s="20">
        <f>IF(AND(ISNUMBER($C65),ISNUMBER('Plan'!$J64),ISNUMBER(BA$6)),IF($C65&gt;0,IF(INT((BA$6+6-'Plan'!$J64)/$C65)&gt;=MAX(1,-INT(-(BA$6-'Plan'!$J64)/$C65)),"●",""),""),"")</f>
      </c>
      <c r="BB65" s="20">
        <f>IF(AND(ISNUMBER($C65),ISNUMBER('Plan'!$J64),ISNUMBER(BB$6)),IF($C65&gt;0,IF(INT((BB$6+6-'Plan'!$J64)/$C65)&gt;=MAX(1,-INT(-(BB$6-'Plan'!$J64)/$C65)),"●",""),""),"")</f>
      </c>
      <c r="BC65" s="20">
        <f>IF(AND(ISNUMBER($C65),ISNUMBER('Plan'!$J64),ISNUMBER(BC$6)),IF($C65&gt;0,IF(INT((BC$6+6-'Plan'!$J64)/$C65)&gt;=MAX(1,-INT(-(BC$6-'Plan'!$J64)/$C65)),"●",""),""),"")</f>
      </c>
      <c r="BD65" s="20">
        <f>IF(AND(ISNUMBER($C65),ISNUMBER('Plan'!$J64),ISNUMBER(BD$6)),IF($C65&gt;0,IF(INT((BD$6+6-'Plan'!$J64)/$C65)&gt;=MAX(1,-INT(-(BD$6-'Plan'!$J64)/$C65)),"●",""),""),"")</f>
      </c>
    </row>
    <row r="66" spans="1:56" x14ac:dyDescent="0.25">
      <c r="A66" s="11">
        <f>IF('Plan'!B65="",IF('Plan'!A65="","",'Plan'!A65),'Plan'!B65)</f>
      </c>
      <c r="B66" s="11">
        <f>IF('Plan'!D65="","",'Plan'!D65)</f>
      </c>
      <c r="C66" s="18">
        <f>IF(ISNUMBER('Plan'!F65),IF('Plan'!G65="meses",'Plan'!F65*365.25/12,IF('Plan'!G65="semanas",'Plan'!F65*7,IF('Plan'!G65="días",'Plan'!F65,""))),"")</f>
      </c>
      <c r="D66" s="19">
        <f>IF(ISNUMBER('Plan'!H65),'Plan'!H65,"")</f>
      </c>
      <c r="E66" s="20">
        <f>IF(AND(ISNUMBER($C66),ISNUMBER('Plan'!$J65),ISNUMBER(E$6)),IF($C66&gt;0,IF(INT((E$6+6-'Plan'!$J65)/$C66)&gt;=MAX(1,-INT(-(E$6-'Plan'!$J65)/$C66)),"●",""),""),"")</f>
      </c>
      <c r="F66" s="20">
        <f>IF(AND(ISNUMBER($C66),ISNUMBER('Plan'!$J65),ISNUMBER(F$6)),IF($C66&gt;0,IF(INT((F$6+6-'Plan'!$J65)/$C66)&gt;=MAX(1,-INT(-(F$6-'Plan'!$J65)/$C66)),"●",""),""),"")</f>
      </c>
      <c r="G66" s="20">
        <f>IF(AND(ISNUMBER($C66),ISNUMBER('Plan'!$J65),ISNUMBER(G$6)),IF($C66&gt;0,IF(INT((G$6+6-'Plan'!$J65)/$C66)&gt;=MAX(1,-INT(-(G$6-'Plan'!$J65)/$C66)),"●",""),""),"")</f>
      </c>
      <c r="H66" s="20">
        <f>IF(AND(ISNUMBER($C66),ISNUMBER('Plan'!$J65),ISNUMBER(H$6)),IF($C66&gt;0,IF(INT((H$6+6-'Plan'!$J65)/$C66)&gt;=MAX(1,-INT(-(H$6-'Plan'!$J65)/$C66)),"●",""),""),"")</f>
      </c>
      <c r="I66" s="20">
        <f>IF(AND(ISNUMBER($C66),ISNUMBER('Plan'!$J65),ISNUMBER(I$6)),IF($C66&gt;0,IF(INT((I$6+6-'Plan'!$J65)/$C66)&gt;=MAX(1,-INT(-(I$6-'Plan'!$J65)/$C66)),"●",""),""),"")</f>
      </c>
      <c r="J66" s="20">
        <f>IF(AND(ISNUMBER($C66),ISNUMBER('Plan'!$J65),ISNUMBER(J$6)),IF($C66&gt;0,IF(INT((J$6+6-'Plan'!$J65)/$C66)&gt;=MAX(1,-INT(-(J$6-'Plan'!$J65)/$C66)),"●",""),""),"")</f>
      </c>
      <c r="K66" s="20">
        <f>IF(AND(ISNUMBER($C66),ISNUMBER('Plan'!$J65),ISNUMBER(K$6)),IF($C66&gt;0,IF(INT((K$6+6-'Plan'!$J65)/$C66)&gt;=MAX(1,-INT(-(K$6-'Plan'!$J65)/$C66)),"●",""),""),"")</f>
      </c>
      <c r="L66" s="20">
        <f>IF(AND(ISNUMBER($C66),ISNUMBER('Plan'!$J65),ISNUMBER(L$6)),IF($C66&gt;0,IF(INT((L$6+6-'Plan'!$J65)/$C66)&gt;=MAX(1,-INT(-(L$6-'Plan'!$J65)/$C66)),"●",""),""),"")</f>
      </c>
      <c r="M66" s="20">
        <f>IF(AND(ISNUMBER($C66),ISNUMBER('Plan'!$J65),ISNUMBER(M$6)),IF($C66&gt;0,IF(INT((M$6+6-'Plan'!$J65)/$C66)&gt;=MAX(1,-INT(-(M$6-'Plan'!$J65)/$C66)),"●",""),""),"")</f>
      </c>
      <c r="N66" s="20">
        <f>IF(AND(ISNUMBER($C66),ISNUMBER('Plan'!$J65),ISNUMBER(N$6)),IF($C66&gt;0,IF(INT((N$6+6-'Plan'!$J65)/$C66)&gt;=MAX(1,-INT(-(N$6-'Plan'!$J65)/$C66)),"●",""),""),"")</f>
      </c>
      <c r="O66" s="20">
        <f>IF(AND(ISNUMBER($C66),ISNUMBER('Plan'!$J65),ISNUMBER(O$6)),IF($C66&gt;0,IF(INT((O$6+6-'Plan'!$J65)/$C66)&gt;=MAX(1,-INT(-(O$6-'Plan'!$J65)/$C66)),"●",""),""),"")</f>
      </c>
      <c r="P66" s="20">
        <f>IF(AND(ISNUMBER($C66),ISNUMBER('Plan'!$J65),ISNUMBER(P$6)),IF($C66&gt;0,IF(INT((P$6+6-'Plan'!$J65)/$C66)&gt;=MAX(1,-INT(-(P$6-'Plan'!$J65)/$C66)),"●",""),""),"")</f>
      </c>
      <c r="Q66" s="20">
        <f>IF(AND(ISNUMBER($C66),ISNUMBER('Plan'!$J65),ISNUMBER(Q$6)),IF($C66&gt;0,IF(INT((Q$6+6-'Plan'!$J65)/$C66)&gt;=MAX(1,-INT(-(Q$6-'Plan'!$J65)/$C66)),"●",""),""),"")</f>
      </c>
      <c r="R66" s="20">
        <f>IF(AND(ISNUMBER($C66),ISNUMBER('Plan'!$J65),ISNUMBER(R$6)),IF($C66&gt;0,IF(INT((R$6+6-'Plan'!$J65)/$C66)&gt;=MAX(1,-INT(-(R$6-'Plan'!$J65)/$C66)),"●",""),""),"")</f>
      </c>
      <c r="S66" s="20">
        <f>IF(AND(ISNUMBER($C66),ISNUMBER('Plan'!$J65),ISNUMBER(S$6)),IF($C66&gt;0,IF(INT((S$6+6-'Plan'!$J65)/$C66)&gt;=MAX(1,-INT(-(S$6-'Plan'!$J65)/$C66)),"●",""),""),"")</f>
      </c>
      <c r="T66" s="20">
        <f>IF(AND(ISNUMBER($C66),ISNUMBER('Plan'!$J65),ISNUMBER(T$6)),IF($C66&gt;0,IF(INT((T$6+6-'Plan'!$J65)/$C66)&gt;=MAX(1,-INT(-(T$6-'Plan'!$J65)/$C66)),"●",""),""),"")</f>
      </c>
      <c r="U66" s="20">
        <f>IF(AND(ISNUMBER($C66),ISNUMBER('Plan'!$J65),ISNUMBER(U$6)),IF($C66&gt;0,IF(INT((U$6+6-'Plan'!$J65)/$C66)&gt;=MAX(1,-INT(-(U$6-'Plan'!$J65)/$C66)),"●",""),""),"")</f>
      </c>
      <c r="V66" s="20">
        <f>IF(AND(ISNUMBER($C66),ISNUMBER('Plan'!$J65),ISNUMBER(V$6)),IF($C66&gt;0,IF(INT((V$6+6-'Plan'!$J65)/$C66)&gt;=MAX(1,-INT(-(V$6-'Plan'!$J65)/$C66)),"●",""),""),"")</f>
      </c>
      <c r="W66" s="20">
        <f>IF(AND(ISNUMBER($C66),ISNUMBER('Plan'!$J65),ISNUMBER(W$6)),IF($C66&gt;0,IF(INT((W$6+6-'Plan'!$J65)/$C66)&gt;=MAX(1,-INT(-(W$6-'Plan'!$J65)/$C66)),"●",""),""),"")</f>
      </c>
      <c r="X66" s="20">
        <f>IF(AND(ISNUMBER($C66),ISNUMBER('Plan'!$J65),ISNUMBER(X$6)),IF($C66&gt;0,IF(INT((X$6+6-'Plan'!$J65)/$C66)&gt;=MAX(1,-INT(-(X$6-'Plan'!$J65)/$C66)),"●",""),""),"")</f>
      </c>
      <c r="Y66" s="20">
        <f>IF(AND(ISNUMBER($C66),ISNUMBER('Plan'!$J65),ISNUMBER(Y$6)),IF($C66&gt;0,IF(INT((Y$6+6-'Plan'!$J65)/$C66)&gt;=MAX(1,-INT(-(Y$6-'Plan'!$J65)/$C66)),"●",""),""),"")</f>
      </c>
      <c r="Z66" s="20">
        <f>IF(AND(ISNUMBER($C66),ISNUMBER('Plan'!$J65),ISNUMBER(Z$6)),IF($C66&gt;0,IF(INT((Z$6+6-'Plan'!$J65)/$C66)&gt;=MAX(1,-INT(-(Z$6-'Plan'!$J65)/$C66)),"●",""),""),"")</f>
      </c>
      <c r="AA66" s="20">
        <f>IF(AND(ISNUMBER($C66),ISNUMBER('Plan'!$J65),ISNUMBER(AA$6)),IF($C66&gt;0,IF(INT((AA$6+6-'Plan'!$J65)/$C66)&gt;=MAX(1,-INT(-(AA$6-'Plan'!$J65)/$C66)),"●",""),""),"")</f>
      </c>
      <c r="AB66" s="20">
        <f>IF(AND(ISNUMBER($C66),ISNUMBER('Plan'!$J65),ISNUMBER(AB$6)),IF($C66&gt;0,IF(INT((AB$6+6-'Plan'!$J65)/$C66)&gt;=MAX(1,-INT(-(AB$6-'Plan'!$J65)/$C66)),"●",""),""),"")</f>
      </c>
      <c r="AC66" s="20">
        <f>IF(AND(ISNUMBER($C66),ISNUMBER('Plan'!$J65),ISNUMBER(AC$6)),IF($C66&gt;0,IF(INT((AC$6+6-'Plan'!$J65)/$C66)&gt;=MAX(1,-INT(-(AC$6-'Plan'!$J65)/$C66)),"●",""),""),"")</f>
      </c>
      <c r="AD66" s="20">
        <f>IF(AND(ISNUMBER($C66),ISNUMBER('Plan'!$J65),ISNUMBER(AD$6)),IF($C66&gt;0,IF(INT((AD$6+6-'Plan'!$J65)/$C66)&gt;=MAX(1,-INT(-(AD$6-'Plan'!$J65)/$C66)),"●",""),""),"")</f>
      </c>
      <c r="AE66" s="20">
        <f>IF(AND(ISNUMBER($C66),ISNUMBER('Plan'!$J65),ISNUMBER(AE$6)),IF($C66&gt;0,IF(INT((AE$6+6-'Plan'!$J65)/$C66)&gt;=MAX(1,-INT(-(AE$6-'Plan'!$J65)/$C66)),"●",""),""),"")</f>
      </c>
      <c r="AF66" s="20">
        <f>IF(AND(ISNUMBER($C66),ISNUMBER('Plan'!$J65),ISNUMBER(AF$6)),IF($C66&gt;0,IF(INT((AF$6+6-'Plan'!$J65)/$C66)&gt;=MAX(1,-INT(-(AF$6-'Plan'!$J65)/$C66)),"●",""),""),"")</f>
      </c>
      <c r="AG66" s="20">
        <f>IF(AND(ISNUMBER($C66),ISNUMBER('Plan'!$J65),ISNUMBER(AG$6)),IF($C66&gt;0,IF(INT((AG$6+6-'Plan'!$J65)/$C66)&gt;=MAX(1,-INT(-(AG$6-'Plan'!$J65)/$C66)),"●",""),""),"")</f>
      </c>
      <c r="AH66" s="20">
        <f>IF(AND(ISNUMBER($C66),ISNUMBER('Plan'!$J65),ISNUMBER(AH$6)),IF($C66&gt;0,IF(INT((AH$6+6-'Plan'!$J65)/$C66)&gt;=MAX(1,-INT(-(AH$6-'Plan'!$J65)/$C66)),"●",""),""),"")</f>
      </c>
      <c r="AI66" s="20">
        <f>IF(AND(ISNUMBER($C66),ISNUMBER('Plan'!$J65),ISNUMBER(AI$6)),IF($C66&gt;0,IF(INT((AI$6+6-'Plan'!$J65)/$C66)&gt;=MAX(1,-INT(-(AI$6-'Plan'!$J65)/$C66)),"●",""),""),"")</f>
      </c>
      <c r="AJ66" s="20">
        <f>IF(AND(ISNUMBER($C66),ISNUMBER('Plan'!$J65),ISNUMBER(AJ$6)),IF($C66&gt;0,IF(INT((AJ$6+6-'Plan'!$J65)/$C66)&gt;=MAX(1,-INT(-(AJ$6-'Plan'!$J65)/$C66)),"●",""),""),"")</f>
      </c>
      <c r="AK66" s="20">
        <f>IF(AND(ISNUMBER($C66),ISNUMBER('Plan'!$J65),ISNUMBER(AK$6)),IF($C66&gt;0,IF(INT((AK$6+6-'Plan'!$J65)/$C66)&gt;=MAX(1,-INT(-(AK$6-'Plan'!$J65)/$C66)),"●",""),""),"")</f>
      </c>
      <c r="AL66" s="20">
        <f>IF(AND(ISNUMBER($C66),ISNUMBER('Plan'!$J65),ISNUMBER(AL$6)),IF($C66&gt;0,IF(INT((AL$6+6-'Plan'!$J65)/$C66)&gt;=MAX(1,-INT(-(AL$6-'Plan'!$J65)/$C66)),"●",""),""),"")</f>
      </c>
      <c r="AM66" s="20">
        <f>IF(AND(ISNUMBER($C66),ISNUMBER('Plan'!$J65),ISNUMBER(AM$6)),IF($C66&gt;0,IF(INT((AM$6+6-'Plan'!$J65)/$C66)&gt;=MAX(1,-INT(-(AM$6-'Plan'!$J65)/$C66)),"●",""),""),"")</f>
      </c>
      <c r="AN66" s="20">
        <f>IF(AND(ISNUMBER($C66),ISNUMBER('Plan'!$J65),ISNUMBER(AN$6)),IF($C66&gt;0,IF(INT((AN$6+6-'Plan'!$J65)/$C66)&gt;=MAX(1,-INT(-(AN$6-'Plan'!$J65)/$C66)),"●",""),""),"")</f>
      </c>
      <c r="AO66" s="20">
        <f>IF(AND(ISNUMBER($C66),ISNUMBER('Plan'!$J65),ISNUMBER(AO$6)),IF($C66&gt;0,IF(INT((AO$6+6-'Plan'!$J65)/$C66)&gt;=MAX(1,-INT(-(AO$6-'Plan'!$J65)/$C66)),"●",""),""),"")</f>
      </c>
      <c r="AP66" s="20">
        <f>IF(AND(ISNUMBER($C66),ISNUMBER('Plan'!$J65),ISNUMBER(AP$6)),IF($C66&gt;0,IF(INT((AP$6+6-'Plan'!$J65)/$C66)&gt;=MAX(1,-INT(-(AP$6-'Plan'!$J65)/$C66)),"●",""),""),"")</f>
      </c>
      <c r="AQ66" s="20">
        <f>IF(AND(ISNUMBER($C66),ISNUMBER('Plan'!$J65),ISNUMBER(AQ$6)),IF($C66&gt;0,IF(INT((AQ$6+6-'Plan'!$J65)/$C66)&gt;=MAX(1,-INT(-(AQ$6-'Plan'!$J65)/$C66)),"●",""),""),"")</f>
      </c>
      <c r="AR66" s="20">
        <f>IF(AND(ISNUMBER($C66),ISNUMBER('Plan'!$J65),ISNUMBER(AR$6)),IF($C66&gt;0,IF(INT((AR$6+6-'Plan'!$J65)/$C66)&gt;=MAX(1,-INT(-(AR$6-'Plan'!$J65)/$C66)),"●",""),""),"")</f>
      </c>
      <c r="AS66" s="20">
        <f>IF(AND(ISNUMBER($C66),ISNUMBER('Plan'!$J65),ISNUMBER(AS$6)),IF($C66&gt;0,IF(INT((AS$6+6-'Plan'!$J65)/$C66)&gt;=MAX(1,-INT(-(AS$6-'Plan'!$J65)/$C66)),"●",""),""),"")</f>
      </c>
      <c r="AT66" s="20">
        <f>IF(AND(ISNUMBER($C66),ISNUMBER('Plan'!$J65),ISNUMBER(AT$6)),IF($C66&gt;0,IF(INT((AT$6+6-'Plan'!$J65)/$C66)&gt;=MAX(1,-INT(-(AT$6-'Plan'!$J65)/$C66)),"●",""),""),"")</f>
      </c>
      <c r="AU66" s="20">
        <f>IF(AND(ISNUMBER($C66),ISNUMBER('Plan'!$J65),ISNUMBER(AU$6)),IF($C66&gt;0,IF(INT((AU$6+6-'Plan'!$J65)/$C66)&gt;=MAX(1,-INT(-(AU$6-'Plan'!$J65)/$C66)),"●",""),""),"")</f>
      </c>
      <c r="AV66" s="20">
        <f>IF(AND(ISNUMBER($C66),ISNUMBER('Plan'!$J65),ISNUMBER(AV$6)),IF($C66&gt;0,IF(INT((AV$6+6-'Plan'!$J65)/$C66)&gt;=MAX(1,-INT(-(AV$6-'Plan'!$J65)/$C66)),"●",""),""),"")</f>
      </c>
      <c r="AW66" s="20">
        <f>IF(AND(ISNUMBER($C66),ISNUMBER('Plan'!$J65),ISNUMBER(AW$6)),IF($C66&gt;0,IF(INT((AW$6+6-'Plan'!$J65)/$C66)&gt;=MAX(1,-INT(-(AW$6-'Plan'!$J65)/$C66)),"●",""),""),"")</f>
      </c>
      <c r="AX66" s="20">
        <f>IF(AND(ISNUMBER($C66),ISNUMBER('Plan'!$J65),ISNUMBER(AX$6)),IF($C66&gt;0,IF(INT((AX$6+6-'Plan'!$J65)/$C66)&gt;=MAX(1,-INT(-(AX$6-'Plan'!$J65)/$C66)),"●",""),""),"")</f>
      </c>
      <c r="AY66" s="20">
        <f>IF(AND(ISNUMBER($C66),ISNUMBER('Plan'!$J65),ISNUMBER(AY$6)),IF($C66&gt;0,IF(INT((AY$6+6-'Plan'!$J65)/$C66)&gt;=MAX(1,-INT(-(AY$6-'Plan'!$J65)/$C66)),"●",""),""),"")</f>
      </c>
      <c r="AZ66" s="20">
        <f>IF(AND(ISNUMBER($C66),ISNUMBER('Plan'!$J65),ISNUMBER(AZ$6)),IF($C66&gt;0,IF(INT((AZ$6+6-'Plan'!$J65)/$C66)&gt;=MAX(1,-INT(-(AZ$6-'Plan'!$J65)/$C66)),"●",""),""),"")</f>
      </c>
      <c r="BA66" s="20">
        <f>IF(AND(ISNUMBER($C66),ISNUMBER('Plan'!$J65),ISNUMBER(BA$6)),IF($C66&gt;0,IF(INT((BA$6+6-'Plan'!$J65)/$C66)&gt;=MAX(1,-INT(-(BA$6-'Plan'!$J65)/$C66)),"●",""),""),"")</f>
      </c>
      <c r="BB66" s="20">
        <f>IF(AND(ISNUMBER($C66),ISNUMBER('Plan'!$J65),ISNUMBER(BB$6)),IF($C66&gt;0,IF(INT((BB$6+6-'Plan'!$J65)/$C66)&gt;=MAX(1,-INT(-(BB$6-'Plan'!$J65)/$C66)),"●",""),""),"")</f>
      </c>
      <c r="BC66" s="20">
        <f>IF(AND(ISNUMBER($C66),ISNUMBER('Plan'!$J65),ISNUMBER(BC$6)),IF($C66&gt;0,IF(INT((BC$6+6-'Plan'!$J65)/$C66)&gt;=MAX(1,-INT(-(BC$6-'Plan'!$J65)/$C66)),"●",""),""),"")</f>
      </c>
      <c r="BD66" s="20">
        <f>IF(AND(ISNUMBER($C66),ISNUMBER('Plan'!$J65),ISNUMBER(BD$6)),IF($C66&gt;0,IF(INT((BD$6+6-'Plan'!$J65)/$C66)&gt;=MAX(1,-INT(-(BD$6-'Plan'!$J65)/$C66)),"●",""),""),"")</f>
      </c>
    </row>
    <row r="67" spans="1:56" x14ac:dyDescent="0.25">
      <c r="A67" s="11">
        <f>IF('Plan'!B66="",IF('Plan'!A66="","",'Plan'!A66),'Plan'!B66)</f>
      </c>
      <c r="B67" s="11">
        <f>IF('Plan'!D66="","",'Plan'!D66)</f>
      </c>
      <c r="C67" s="18">
        <f>IF(ISNUMBER('Plan'!F66),IF('Plan'!G66="meses",'Plan'!F66*365.25/12,IF('Plan'!G66="semanas",'Plan'!F66*7,IF('Plan'!G66="días",'Plan'!F66,""))),"")</f>
      </c>
      <c r="D67" s="19">
        <f>IF(ISNUMBER('Plan'!H66),'Plan'!H66,"")</f>
      </c>
      <c r="E67" s="20">
        <f>IF(AND(ISNUMBER($C67),ISNUMBER('Plan'!$J66),ISNUMBER(E$6)),IF($C67&gt;0,IF(INT((E$6+6-'Plan'!$J66)/$C67)&gt;=MAX(1,-INT(-(E$6-'Plan'!$J66)/$C67)),"●",""),""),"")</f>
      </c>
      <c r="F67" s="20">
        <f>IF(AND(ISNUMBER($C67),ISNUMBER('Plan'!$J66),ISNUMBER(F$6)),IF($C67&gt;0,IF(INT((F$6+6-'Plan'!$J66)/$C67)&gt;=MAX(1,-INT(-(F$6-'Plan'!$J66)/$C67)),"●",""),""),"")</f>
      </c>
      <c r="G67" s="20">
        <f>IF(AND(ISNUMBER($C67),ISNUMBER('Plan'!$J66),ISNUMBER(G$6)),IF($C67&gt;0,IF(INT((G$6+6-'Plan'!$J66)/$C67)&gt;=MAX(1,-INT(-(G$6-'Plan'!$J66)/$C67)),"●",""),""),"")</f>
      </c>
      <c r="H67" s="20">
        <f>IF(AND(ISNUMBER($C67),ISNUMBER('Plan'!$J66),ISNUMBER(H$6)),IF($C67&gt;0,IF(INT((H$6+6-'Plan'!$J66)/$C67)&gt;=MAX(1,-INT(-(H$6-'Plan'!$J66)/$C67)),"●",""),""),"")</f>
      </c>
      <c r="I67" s="20">
        <f>IF(AND(ISNUMBER($C67),ISNUMBER('Plan'!$J66),ISNUMBER(I$6)),IF($C67&gt;0,IF(INT((I$6+6-'Plan'!$J66)/$C67)&gt;=MAX(1,-INT(-(I$6-'Plan'!$J66)/$C67)),"●",""),""),"")</f>
      </c>
      <c r="J67" s="20">
        <f>IF(AND(ISNUMBER($C67),ISNUMBER('Plan'!$J66),ISNUMBER(J$6)),IF($C67&gt;0,IF(INT((J$6+6-'Plan'!$J66)/$C67)&gt;=MAX(1,-INT(-(J$6-'Plan'!$J66)/$C67)),"●",""),""),"")</f>
      </c>
      <c r="K67" s="20">
        <f>IF(AND(ISNUMBER($C67),ISNUMBER('Plan'!$J66),ISNUMBER(K$6)),IF($C67&gt;0,IF(INT((K$6+6-'Plan'!$J66)/$C67)&gt;=MAX(1,-INT(-(K$6-'Plan'!$J66)/$C67)),"●",""),""),"")</f>
      </c>
      <c r="L67" s="20">
        <f>IF(AND(ISNUMBER($C67),ISNUMBER('Plan'!$J66),ISNUMBER(L$6)),IF($C67&gt;0,IF(INT((L$6+6-'Plan'!$J66)/$C67)&gt;=MAX(1,-INT(-(L$6-'Plan'!$J66)/$C67)),"●",""),""),"")</f>
      </c>
      <c r="M67" s="20">
        <f>IF(AND(ISNUMBER($C67),ISNUMBER('Plan'!$J66),ISNUMBER(M$6)),IF($C67&gt;0,IF(INT((M$6+6-'Plan'!$J66)/$C67)&gt;=MAX(1,-INT(-(M$6-'Plan'!$J66)/$C67)),"●",""),""),"")</f>
      </c>
      <c r="N67" s="20">
        <f>IF(AND(ISNUMBER($C67),ISNUMBER('Plan'!$J66),ISNUMBER(N$6)),IF($C67&gt;0,IF(INT((N$6+6-'Plan'!$J66)/$C67)&gt;=MAX(1,-INT(-(N$6-'Plan'!$J66)/$C67)),"●",""),""),"")</f>
      </c>
      <c r="O67" s="20">
        <f>IF(AND(ISNUMBER($C67),ISNUMBER('Plan'!$J66),ISNUMBER(O$6)),IF($C67&gt;0,IF(INT((O$6+6-'Plan'!$J66)/$C67)&gt;=MAX(1,-INT(-(O$6-'Plan'!$J66)/$C67)),"●",""),""),"")</f>
      </c>
      <c r="P67" s="20">
        <f>IF(AND(ISNUMBER($C67),ISNUMBER('Plan'!$J66),ISNUMBER(P$6)),IF($C67&gt;0,IF(INT((P$6+6-'Plan'!$J66)/$C67)&gt;=MAX(1,-INT(-(P$6-'Plan'!$J66)/$C67)),"●",""),""),"")</f>
      </c>
      <c r="Q67" s="20">
        <f>IF(AND(ISNUMBER($C67),ISNUMBER('Plan'!$J66),ISNUMBER(Q$6)),IF($C67&gt;0,IF(INT((Q$6+6-'Plan'!$J66)/$C67)&gt;=MAX(1,-INT(-(Q$6-'Plan'!$J66)/$C67)),"●",""),""),"")</f>
      </c>
      <c r="R67" s="20">
        <f>IF(AND(ISNUMBER($C67),ISNUMBER('Plan'!$J66),ISNUMBER(R$6)),IF($C67&gt;0,IF(INT((R$6+6-'Plan'!$J66)/$C67)&gt;=MAX(1,-INT(-(R$6-'Plan'!$J66)/$C67)),"●",""),""),"")</f>
      </c>
      <c r="S67" s="20">
        <f>IF(AND(ISNUMBER($C67),ISNUMBER('Plan'!$J66),ISNUMBER(S$6)),IF($C67&gt;0,IF(INT((S$6+6-'Plan'!$J66)/$C67)&gt;=MAX(1,-INT(-(S$6-'Plan'!$J66)/$C67)),"●",""),""),"")</f>
      </c>
      <c r="T67" s="20">
        <f>IF(AND(ISNUMBER($C67),ISNUMBER('Plan'!$J66),ISNUMBER(T$6)),IF($C67&gt;0,IF(INT((T$6+6-'Plan'!$J66)/$C67)&gt;=MAX(1,-INT(-(T$6-'Plan'!$J66)/$C67)),"●",""),""),"")</f>
      </c>
      <c r="U67" s="20">
        <f>IF(AND(ISNUMBER($C67),ISNUMBER('Plan'!$J66),ISNUMBER(U$6)),IF($C67&gt;0,IF(INT((U$6+6-'Plan'!$J66)/$C67)&gt;=MAX(1,-INT(-(U$6-'Plan'!$J66)/$C67)),"●",""),""),"")</f>
      </c>
      <c r="V67" s="20">
        <f>IF(AND(ISNUMBER($C67),ISNUMBER('Plan'!$J66),ISNUMBER(V$6)),IF($C67&gt;0,IF(INT((V$6+6-'Plan'!$J66)/$C67)&gt;=MAX(1,-INT(-(V$6-'Plan'!$J66)/$C67)),"●",""),""),"")</f>
      </c>
      <c r="W67" s="20">
        <f>IF(AND(ISNUMBER($C67),ISNUMBER('Plan'!$J66),ISNUMBER(W$6)),IF($C67&gt;0,IF(INT((W$6+6-'Plan'!$J66)/$C67)&gt;=MAX(1,-INT(-(W$6-'Plan'!$J66)/$C67)),"●",""),""),"")</f>
      </c>
      <c r="X67" s="20">
        <f>IF(AND(ISNUMBER($C67),ISNUMBER('Plan'!$J66),ISNUMBER(X$6)),IF($C67&gt;0,IF(INT((X$6+6-'Plan'!$J66)/$C67)&gt;=MAX(1,-INT(-(X$6-'Plan'!$J66)/$C67)),"●",""),""),"")</f>
      </c>
      <c r="Y67" s="20">
        <f>IF(AND(ISNUMBER($C67),ISNUMBER('Plan'!$J66),ISNUMBER(Y$6)),IF($C67&gt;0,IF(INT((Y$6+6-'Plan'!$J66)/$C67)&gt;=MAX(1,-INT(-(Y$6-'Plan'!$J66)/$C67)),"●",""),""),"")</f>
      </c>
      <c r="Z67" s="20">
        <f>IF(AND(ISNUMBER($C67),ISNUMBER('Plan'!$J66),ISNUMBER(Z$6)),IF($C67&gt;0,IF(INT((Z$6+6-'Plan'!$J66)/$C67)&gt;=MAX(1,-INT(-(Z$6-'Plan'!$J66)/$C67)),"●",""),""),"")</f>
      </c>
      <c r="AA67" s="20">
        <f>IF(AND(ISNUMBER($C67),ISNUMBER('Plan'!$J66),ISNUMBER(AA$6)),IF($C67&gt;0,IF(INT((AA$6+6-'Plan'!$J66)/$C67)&gt;=MAX(1,-INT(-(AA$6-'Plan'!$J66)/$C67)),"●",""),""),"")</f>
      </c>
      <c r="AB67" s="20">
        <f>IF(AND(ISNUMBER($C67),ISNUMBER('Plan'!$J66),ISNUMBER(AB$6)),IF($C67&gt;0,IF(INT((AB$6+6-'Plan'!$J66)/$C67)&gt;=MAX(1,-INT(-(AB$6-'Plan'!$J66)/$C67)),"●",""),""),"")</f>
      </c>
      <c r="AC67" s="20">
        <f>IF(AND(ISNUMBER($C67),ISNUMBER('Plan'!$J66),ISNUMBER(AC$6)),IF($C67&gt;0,IF(INT((AC$6+6-'Plan'!$J66)/$C67)&gt;=MAX(1,-INT(-(AC$6-'Plan'!$J66)/$C67)),"●",""),""),"")</f>
      </c>
      <c r="AD67" s="20">
        <f>IF(AND(ISNUMBER($C67),ISNUMBER('Plan'!$J66),ISNUMBER(AD$6)),IF($C67&gt;0,IF(INT((AD$6+6-'Plan'!$J66)/$C67)&gt;=MAX(1,-INT(-(AD$6-'Plan'!$J66)/$C67)),"●",""),""),"")</f>
      </c>
      <c r="AE67" s="20">
        <f>IF(AND(ISNUMBER($C67),ISNUMBER('Plan'!$J66),ISNUMBER(AE$6)),IF($C67&gt;0,IF(INT((AE$6+6-'Plan'!$J66)/$C67)&gt;=MAX(1,-INT(-(AE$6-'Plan'!$J66)/$C67)),"●",""),""),"")</f>
      </c>
      <c r="AF67" s="20">
        <f>IF(AND(ISNUMBER($C67),ISNUMBER('Plan'!$J66),ISNUMBER(AF$6)),IF($C67&gt;0,IF(INT((AF$6+6-'Plan'!$J66)/$C67)&gt;=MAX(1,-INT(-(AF$6-'Plan'!$J66)/$C67)),"●",""),""),"")</f>
      </c>
      <c r="AG67" s="20">
        <f>IF(AND(ISNUMBER($C67),ISNUMBER('Plan'!$J66),ISNUMBER(AG$6)),IF($C67&gt;0,IF(INT((AG$6+6-'Plan'!$J66)/$C67)&gt;=MAX(1,-INT(-(AG$6-'Plan'!$J66)/$C67)),"●",""),""),"")</f>
      </c>
      <c r="AH67" s="20">
        <f>IF(AND(ISNUMBER($C67),ISNUMBER('Plan'!$J66),ISNUMBER(AH$6)),IF($C67&gt;0,IF(INT((AH$6+6-'Plan'!$J66)/$C67)&gt;=MAX(1,-INT(-(AH$6-'Plan'!$J66)/$C67)),"●",""),""),"")</f>
      </c>
      <c r="AI67" s="20">
        <f>IF(AND(ISNUMBER($C67),ISNUMBER('Plan'!$J66),ISNUMBER(AI$6)),IF($C67&gt;0,IF(INT((AI$6+6-'Plan'!$J66)/$C67)&gt;=MAX(1,-INT(-(AI$6-'Plan'!$J66)/$C67)),"●",""),""),"")</f>
      </c>
      <c r="AJ67" s="20">
        <f>IF(AND(ISNUMBER($C67),ISNUMBER('Plan'!$J66),ISNUMBER(AJ$6)),IF($C67&gt;0,IF(INT((AJ$6+6-'Plan'!$J66)/$C67)&gt;=MAX(1,-INT(-(AJ$6-'Plan'!$J66)/$C67)),"●",""),""),"")</f>
      </c>
      <c r="AK67" s="20">
        <f>IF(AND(ISNUMBER($C67),ISNUMBER('Plan'!$J66),ISNUMBER(AK$6)),IF($C67&gt;0,IF(INT((AK$6+6-'Plan'!$J66)/$C67)&gt;=MAX(1,-INT(-(AK$6-'Plan'!$J66)/$C67)),"●",""),""),"")</f>
      </c>
      <c r="AL67" s="20">
        <f>IF(AND(ISNUMBER($C67),ISNUMBER('Plan'!$J66),ISNUMBER(AL$6)),IF($C67&gt;0,IF(INT((AL$6+6-'Plan'!$J66)/$C67)&gt;=MAX(1,-INT(-(AL$6-'Plan'!$J66)/$C67)),"●",""),""),"")</f>
      </c>
      <c r="AM67" s="20">
        <f>IF(AND(ISNUMBER($C67),ISNUMBER('Plan'!$J66),ISNUMBER(AM$6)),IF($C67&gt;0,IF(INT((AM$6+6-'Plan'!$J66)/$C67)&gt;=MAX(1,-INT(-(AM$6-'Plan'!$J66)/$C67)),"●",""),""),"")</f>
      </c>
      <c r="AN67" s="20">
        <f>IF(AND(ISNUMBER($C67),ISNUMBER('Plan'!$J66),ISNUMBER(AN$6)),IF($C67&gt;0,IF(INT((AN$6+6-'Plan'!$J66)/$C67)&gt;=MAX(1,-INT(-(AN$6-'Plan'!$J66)/$C67)),"●",""),""),"")</f>
      </c>
      <c r="AO67" s="20">
        <f>IF(AND(ISNUMBER($C67),ISNUMBER('Plan'!$J66),ISNUMBER(AO$6)),IF($C67&gt;0,IF(INT((AO$6+6-'Plan'!$J66)/$C67)&gt;=MAX(1,-INT(-(AO$6-'Plan'!$J66)/$C67)),"●",""),""),"")</f>
      </c>
      <c r="AP67" s="20">
        <f>IF(AND(ISNUMBER($C67),ISNUMBER('Plan'!$J66),ISNUMBER(AP$6)),IF($C67&gt;0,IF(INT((AP$6+6-'Plan'!$J66)/$C67)&gt;=MAX(1,-INT(-(AP$6-'Plan'!$J66)/$C67)),"●",""),""),"")</f>
      </c>
      <c r="AQ67" s="20">
        <f>IF(AND(ISNUMBER($C67),ISNUMBER('Plan'!$J66),ISNUMBER(AQ$6)),IF($C67&gt;0,IF(INT((AQ$6+6-'Plan'!$J66)/$C67)&gt;=MAX(1,-INT(-(AQ$6-'Plan'!$J66)/$C67)),"●",""),""),"")</f>
      </c>
      <c r="AR67" s="20">
        <f>IF(AND(ISNUMBER($C67),ISNUMBER('Plan'!$J66),ISNUMBER(AR$6)),IF($C67&gt;0,IF(INT((AR$6+6-'Plan'!$J66)/$C67)&gt;=MAX(1,-INT(-(AR$6-'Plan'!$J66)/$C67)),"●",""),""),"")</f>
      </c>
      <c r="AS67" s="20">
        <f>IF(AND(ISNUMBER($C67),ISNUMBER('Plan'!$J66),ISNUMBER(AS$6)),IF($C67&gt;0,IF(INT((AS$6+6-'Plan'!$J66)/$C67)&gt;=MAX(1,-INT(-(AS$6-'Plan'!$J66)/$C67)),"●",""),""),"")</f>
      </c>
      <c r="AT67" s="20">
        <f>IF(AND(ISNUMBER($C67),ISNUMBER('Plan'!$J66),ISNUMBER(AT$6)),IF($C67&gt;0,IF(INT((AT$6+6-'Plan'!$J66)/$C67)&gt;=MAX(1,-INT(-(AT$6-'Plan'!$J66)/$C67)),"●",""),""),"")</f>
      </c>
      <c r="AU67" s="20">
        <f>IF(AND(ISNUMBER($C67),ISNUMBER('Plan'!$J66),ISNUMBER(AU$6)),IF($C67&gt;0,IF(INT((AU$6+6-'Plan'!$J66)/$C67)&gt;=MAX(1,-INT(-(AU$6-'Plan'!$J66)/$C67)),"●",""),""),"")</f>
      </c>
      <c r="AV67" s="20">
        <f>IF(AND(ISNUMBER($C67),ISNUMBER('Plan'!$J66),ISNUMBER(AV$6)),IF($C67&gt;0,IF(INT((AV$6+6-'Plan'!$J66)/$C67)&gt;=MAX(1,-INT(-(AV$6-'Plan'!$J66)/$C67)),"●",""),""),"")</f>
      </c>
      <c r="AW67" s="20">
        <f>IF(AND(ISNUMBER($C67),ISNUMBER('Plan'!$J66),ISNUMBER(AW$6)),IF($C67&gt;0,IF(INT((AW$6+6-'Plan'!$J66)/$C67)&gt;=MAX(1,-INT(-(AW$6-'Plan'!$J66)/$C67)),"●",""),""),"")</f>
      </c>
      <c r="AX67" s="20">
        <f>IF(AND(ISNUMBER($C67),ISNUMBER('Plan'!$J66),ISNUMBER(AX$6)),IF($C67&gt;0,IF(INT((AX$6+6-'Plan'!$J66)/$C67)&gt;=MAX(1,-INT(-(AX$6-'Plan'!$J66)/$C67)),"●",""),""),"")</f>
      </c>
      <c r="AY67" s="20">
        <f>IF(AND(ISNUMBER($C67),ISNUMBER('Plan'!$J66),ISNUMBER(AY$6)),IF($C67&gt;0,IF(INT((AY$6+6-'Plan'!$J66)/$C67)&gt;=MAX(1,-INT(-(AY$6-'Plan'!$J66)/$C67)),"●",""),""),"")</f>
      </c>
      <c r="AZ67" s="20">
        <f>IF(AND(ISNUMBER($C67),ISNUMBER('Plan'!$J66),ISNUMBER(AZ$6)),IF($C67&gt;0,IF(INT((AZ$6+6-'Plan'!$J66)/$C67)&gt;=MAX(1,-INT(-(AZ$6-'Plan'!$J66)/$C67)),"●",""),""),"")</f>
      </c>
      <c r="BA67" s="20">
        <f>IF(AND(ISNUMBER($C67),ISNUMBER('Plan'!$J66),ISNUMBER(BA$6)),IF($C67&gt;0,IF(INT((BA$6+6-'Plan'!$J66)/$C67)&gt;=MAX(1,-INT(-(BA$6-'Plan'!$J66)/$C67)),"●",""),""),"")</f>
      </c>
      <c r="BB67" s="20">
        <f>IF(AND(ISNUMBER($C67),ISNUMBER('Plan'!$J66),ISNUMBER(BB$6)),IF($C67&gt;0,IF(INT((BB$6+6-'Plan'!$J66)/$C67)&gt;=MAX(1,-INT(-(BB$6-'Plan'!$J66)/$C67)),"●",""),""),"")</f>
      </c>
      <c r="BC67" s="20">
        <f>IF(AND(ISNUMBER($C67),ISNUMBER('Plan'!$J66),ISNUMBER(BC$6)),IF($C67&gt;0,IF(INT((BC$6+6-'Plan'!$J66)/$C67)&gt;=MAX(1,-INT(-(BC$6-'Plan'!$J66)/$C67)),"●",""),""),"")</f>
      </c>
      <c r="BD67" s="20">
        <f>IF(AND(ISNUMBER($C67),ISNUMBER('Plan'!$J66),ISNUMBER(BD$6)),IF($C67&gt;0,IF(INT((BD$6+6-'Plan'!$J66)/$C67)&gt;=MAX(1,-INT(-(BD$6-'Plan'!$J66)/$C67)),"●",""),""),"")</f>
      </c>
    </row>
    <row r="68" spans="1:56" x14ac:dyDescent="0.25">
      <c r="A68" s="11">
        <f>IF('Plan'!B67="",IF('Plan'!A67="","",'Plan'!A67),'Plan'!B67)</f>
      </c>
      <c r="B68" s="11">
        <f>IF('Plan'!D67="","",'Plan'!D67)</f>
      </c>
      <c r="C68" s="18">
        <f>IF(ISNUMBER('Plan'!F67),IF('Plan'!G67="meses",'Plan'!F67*365.25/12,IF('Plan'!G67="semanas",'Plan'!F67*7,IF('Plan'!G67="días",'Plan'!F67,""))),"")</f>
      </c>
      <c r="D68" s="19">
        <f>IF(ISNUMBER('Plan'!H67),'Plan'!H67,"")</f>
      </c>
      <c r="E68" s="20">
        <f>IF(AND(ISNUMBER($C68),ISNUMBER('Plan'!$J67),ISNUMBER(E$6)),IF($C68&gt;0,IF(INT((E$6+6-'Plan'!$J67)/$C68)&gt;=MAX(1,-INT(-(E$6-'Plan'!$J67)/$C68)),"●",""),""),"")</f>
      </c>
      <c r="F68" s="20">
        <f>IF(AND(ISNUMBER($C68),ISNUMBER('Plan'!$J67),ISNUMBER(F$6)),IF($C68&gt;0,IF(INT((F$6+6-'Plan'!$J67)/$C68)&gt;=MAX(1,-INT(-(F$6-'Plan'!$J67)/$C68)),"●",""),""),"")</f>
      </c>
      <c r="G68" s="20">
        <f>IF(AND(ISNUMBER($C68),ISNUMBER('Plan'!$J67),ISNUMBER(G$6)),IF($C68&gt;0,IF(INT((G$6+6-'Plan'!$J67)/$C68)&gt;=MAX(1,-INT(-(G$6-'Plan'!$J67)/$C68)),"●",""),""),"")</f>
      </c>
      <c r="H68" s="20">
        <f>IF(AND(ISNUMBER($C68),ISNUMBER('Plan'!$J67),ISNUMBER(H$6)),IF($C68&gt;0,IF(INT((H$6+6-'Plan'!$J67)/$C68)&gt;=MAX(1,-INT(-(H$6-'Plan'!$J67)/$C68)),"●",""),""),"")</f>
      </c>
      <c r="I68" s="20">
        <f>IF(AND(ISNUMBER($C68),ISNUMBER('Plan'!$J67),ISNUMBER(I$6)),IF($C68&gt;0,IF(INT((I$6+6-'Plan'!$J67)/$C68)&gt;=MAX(1,-INT(-(I$6-'Plan'!$J67)/$C68)),"●",""),""),"")</f>
      </c>
      <c r="J68" s="20">
        <f>IF(AND(ISNUMBER($C68),ISNUMBER('Plan'!$J67),ISNUMBER(J$6)),IF($C68&gt;0,IF(INT((J$6+6-'Plan'!$J67)/$C68)&gt;=MAX(1,-INT(-(J$6-'Plan'!$J67)/$C68)),"●",""),""),"")</f>
      </c>
      <c r="K68" s="20">
        <f>IF(AND(ISNUMBER($C68),ISNUMBER('Plan'!$J67),ISNUMBER(K$6)),IF($C68&gt;0,IF(INT((K$6+6-'Plan'!$J67)/$C68)&gt;=MAX(1,-INT(-(K$6-'Plan'!$J67)/$C68)),"●",""),""),"")</f>
      </c>
      <c r="L68" s="20">
        <f>IF(AND(ISNUMBER($C68),ISNUMBER('Plan'!$J67),ISNUMBER(L$6)),IF($C68&gt;0,IF(INT((L$6+6-'Plan'!$J67)/$C68)&gt;=MAX(1,-INT(-(L$6-'Plan'!$J67)/$C68)),"●",""),""),"")</f>
      </c>
      <c r="M68" s="20">
        <f>IF(AND(ISNUMBER($C68),ISNUMBER('Plan'!$J67),ISNUMBER(M$6)),IF($C68&gt;0,IF(INT((M$6+6-'Plan'!$J67)/$C68)&gt;=MAX(1,-INT(-(M$6-'Plan'!$J67)/$C68)),"●",""),""),"")</f>
      </c>
      <c r="N68" s="20">
        <f>IF(AND(ISNUMBER($C68),ISNUMBER('Plan'!$J67),ISNUMBER(N$6)),IF($C68&gt;0,IF(INT((N$6+6-'Plan'!$J67)/$C68)&gt;=MAX(1,-INT(-(N$6-'Plan'!$J67)/$C68)),"●",""),""),"")</f>
      </c>
      <c r="O68" s="20">
        <f>IF(AND(ISNUMBER($C68),ISNUMBER('Plan'!$J67),ISNUMBER(O$6)),IF($C68&gt;0,IF(INT((O$6+6-'Plan'!$J67)/$C68)&gt;=MAX(1,-INT(-(O$6-'Plan'!$J67)/$C68)),"●",""),""),"")</f>
      </c>
      <c r="P68" s="20">
        <f>IF(AND(ISNUMBER($C68),ISNUMBER('Plan'!$J67),ISNUMBER(P$6)),IF($C68&gt;0,IF(INT((P$6+6-'Plan'!$J67)/$C68)&gt;=MAX(1,-INT(-(P$6-'Plan'!$J67)/$C68)),"●",""),""),"")</f>
      </c>
      <c r="Q68" s="20">
        <f>IF(AND(ISNUMBER($C68),ISNUMBER('Plan'!$J67),ISNUMBER(Q$6)),IF($C68&gt;0,IF(INT((Q$6+6-'Plan'!$J67)/$C68)&gt;=MAX(1,-INT(-(Q$6-'Plan'!$J67)/$C68)),"●",""),""),"")</f>
      </c>
      <c r="R68" s="20">
        <f>IF(AND(ISNUMBER($C68),ISNUMBER('Plan'!$J67),ISNUMBER(R$6)),IF($C68&gt;0,IF(INT((R$6+6-'Plan'!$J67)/$C68)&gt;=MAX(1,-INT(-(R$6-'Plan'!$J67)/$C68)),"●",""),""),"")</f>
      </c>
      <c r="S68" s="20">
        <f>IF(AND(ISNUMBER($C68),ISNUMBER('Plan'!$J67),ISNUMBER(S$6)),IF($C68&gt;0,IF(INT((S$6+6-'Plan'!$J67)/$C68)&gt;=MAX(1,-INT(-(S$6-'Plan'!$J67)/$C68)),"●",""),""),"")</f>
      </c>
      <c r="T68" s="20">
        <f>IF(AND(ISNUMBER($C68),ISNUMBER('Plan'!$J67),ISNUMBER(T$6)),IF($C68&gt;0,IF(INT((T$6+6-'Plan'!$J67)/$C68)&gt;=MAX(1,-INT(-(T$6-'Plan'!$J67)/$C68)),"●",""),""),"")</f>
      </c>
      <c r="U68" s="20">
        <f>IF(AND(ISNUMBER($C68),ISNUMBER('Plan'!$J67),ISNUMBER(U$6)),IF($C68&gt;0,IF(INT((U$6+6-'Plan'!$J67)/$C68)&gt;=MAX(1,-INT(-(U$6-'Plan'!$J67)/$C68)),"●",""),""),"")</f>
      </c>
      <c r="V68" s="20">
        <f>IF(AND(ISNUMBER($C68),ISNUMBER('Plan'!$J67),ISNUMBER(V$6)),IF($C68&gt;0,IF(INT((V$6+6-'Plan'!$J67)/$C68)&gt;=MAX(1,-INT(-(V$6-'Plan'!$J67)/$C68)),"●",""),""),"")</f>
      </c>
      <c r="W68" s="20">
        <f>IF(AND(ISNUMBER($C68),ISNUMBER('Plan'!$J67),ISNUMBER(W$6)),IF($C68&gt;0,IF(INT((W$6+6-'Plan'!$J67)/$C68)&gt;=MAX(1,-INT(-(W$6-'Plan'!$J67)/$C68)),"●",""),""),"")</f>
      </c>
      <c r="X68" s="20">
        <f>IF(AND(ISNUMBER($C68),ISNUMBER('Plan'!$J67),ISNUMBER(X$6)),IF($C68&gt;0,IF(INT((X$6+6-'Plan'!$J67)/$C68)&gt;=MAX(1,-INT(-(X$6-'Plan'!$J67)/$C68)),"●",""),""),"")</f>
      </c>
      <c r="Y68" s="20">
        <f>IF(AND(ISNUMBER($C68),ISNUMBER('Plan'!$J67),ISNUMBER(Y$6)),IF($C68&gt;0,IF(INT((Y$6+6-'Plan'!$J67)/$C68)&gt;=MAX(1,-INT(-(Y$6-'Plan'!$J67)/$C68)),"●",""),""),"")</f>
      </c>
      <c r="Z68" s="20">
        <f>IF(AND(ISNUMBER($C68),ISNUMBER('Plan'!$J67),ISNUMBER(Z$6)),IF($C68&gt;0,IF(INT((Z$6+6-'Plan'!$J67)/$C68)&gt;=MAX(1,-INT(-(Z$6-'Plan'!$J67)/$C68)),"●",""),""),"")</f>
      </c>
      <c r="AA68" s="20">
        <f>IF(AND(ISNUMBER($C68),ISNUMBER('Plan'!$J67),ISNUMBER(AA$6)),IF($C68&gt;0,IF(INT((AA$6+6-'Plan'!$J67)/$C68)&gt;=MAX(1,-INT(-(AA$6-'Plan'!$J67)/$C68)),"●",""),""),"")</f>
      </c>
      <c r="AB68" s="20">
        <f>IF(AND(ISNUMBER($C68),ISNUMBER('Plan'!$J67),ISNUMBER(AB$6)),IF($C68&gt;0,IF(INT((AB$6+6-'Plan'!$J67)/$C68)&gt;=MAX(1,-INT(-(AB$6-'Plan'!$J67)/$C68)),"●",""),""),"")</f>
      </c>
      <c r="AC68" s="20">
        <f>IF(AND(ISNUMBER($C68),ISNUMBER('Plan'!$J67),ISNUMBER(AC$6)),IF($C68&gt;0,IF(INT((AC$6+6-'Plan'!$J67)/$C68)&gt;=MAX(1,-INT(-(AC$6-'Plan'!$J67)/$C68)),"●",""),""),"")</f>
      </c>
      <c r="AD68" s="20">
        <f>IF(AND(ISNUMBER($C68),ISNUMBER('Plan'!$J67),ISNUMBER(AD$6)),IF($C68&gt;0,IF(INT((AD$6+6-'Plan'!$J67)/$C68)&gt;=MAX(1,-INT(-(AD$6-'Plan'!$J67)/$C68)),"●",""),""),"")</f>
      </c>
      <c r="AE68" s="20">
        <f>IF(AND(ISNUMBER($C68),ISNUMBER('Plan'!$J67),ISNUMBER(AE$6)),IF($C68&gt;0,IF(INT((AE$6+6-'Plan'!$J67)/$C68)&gt;=MAX(1,-INT(-(AE$6-'Plan'!$J67)/$C68)),"●",""),""),"")</f>
      </c>
      <c r="AF68" s="20">
        <f>IF(AND(ISNUMBER($C68),ISNUMBER('Plan'!$J67),ISNUMBER(AF$6)),IF($C68&gt;0,IF(INT((AF$6+6-'Plan'!$J67)/$C68)&gt;=MAX(1,-INT(-(AF$6-'Plan'!$J67)/$C68)),"●",""),""),"")</f>
      </c>
      <c r="AG68" s="20">
        <f>IF(AND(ISNUMBER($C68),ISNUMBER('Plan'!$J67),ISNUMBER(AG$6)),IF($C68&gt;0,IF(INT((AG$6+6-'Plan'!$J67)/$C68)&gt;=MAX(1,-INT(-(AG$6-'Plan'!$J67)/$C68)),"●",""),""),"")</f>
      </c>
      <c r="AH68" s="20">
        <f>IF(AND(ISNUMBER($C68),ISNUMBER('Plan'!$J67),ISNUMBER(AH$6)),IF($C68&gt;0,IF(INT((AH$6+6-'Plan'!$J67)/$C68)&gt;=MAX(1,-INT(-(AH$6-'Plan'!$J67)/$C68)),"●",""),""),"")</f>
      </c>
      <c r="AI68" s="20">
        <f>IF(AND(ISNUMBER($C68),ISNUMBER('Plan'!$J67),ISNUMBER(AI$6)),IF($C68&gt;0,IF(INT((AI$6+6-'Plan'!$J67)/$C68)&gt;=MAX(1,-INT(-(AI$6-'Plan'!$J67)/$C68)),"●",""),""),"")</f>
      </c>
      <c r="AJ68" s="20">
        <f>IF(AND(ISNUMBER($C68),ISNUMBER('Plan'!$J67),ISNUMBER(AJ$6)),IF($C68&gt;0,IF(INT((AJ$6+6-'Plan'!$J67)/$C68)&gt;=MAX(1,-INT(-(AJ$6-'Plan'!$J67)/$C68)),"●",""),""),"")</f>
      </c>
      <c r="AK68" s="20">
        <f>IF(AND(ISNUMBER($C68),ISNUMBER('Plan'!$J67),ISNUMBER(AK$6)),IF($C68&gt;0,IF(INT((AK$6+6-'Plan'!$J67)/$C68)&gt;=MAX(1,-INT(-(AK$6-'Plan'!$J67)/$C68)),"●",""),""),"")</f>
      </c>
      <c r="AL68" s="20">
        <f>IF(AND(ISNUMBER($C68),ISNUMBER('Plan'!$J67),ISNUMBER(AL$6)),IF($C68&gt;0,IF(INT((AL$6+6-'Plan'!$J67)/$C68)&gt;=MAX(1,-INT(-(AL$6-'Plan'!$J67)/$C68)),"●",""),""),"")</f>
      </c>
      <c r="AM68" s="20">
        <f>IF(AND(ISNUMBER($C68),ISNUMBER('Plan'!$J67),ISNUMBER(AM$6)),IF($C68&gt;0,IF(INT((AM$6+6-'Plan'!$J67)/$C68)&gt;=MAX(1,-INT(-(AM$6-'Plan'!$J67)/$C68)),"●",""),""),"")</f>
      </c>
      <c r="AN68" s="20">
        <f>IF(AND(ISNUMBER($C68),ISNUMBER('Plan'!$J67),ISNUMBER(AN$6)),IF($C68&gt;0,IF(INT((AN$6+6-'Plan'!$J67)/$C68)&gt;=MAX(1,-INT(-(AN$6-'Plan'!$J67)/$C68)),"●",""),""),"")</f>
      </c>
      <c r="AO68" s="20">
        <f>IF(AND(ISNUMBER($C68),ISNUMBER('Plan'!$J67),ISNUMBER(AO$6)),IF($C68&gt;0,IF(INT((AO$6+6-'Plan'!$J67)/$C68)&gt;=MAX(1,-INT(-(AO$6-'Plan'!$J67)/$C68)),"●",""),""),"")</f>
      </c>
      <c r="AP68" s="20">
        <f>IF(AND(ISNUMBER($C68),ISNUMBER('Plan'!$J67),ISNUMBER(AP$6)),IF($C68&gt;0,IF(INT((AP$6+6-'Plan'!$J67)/$C68)&gt;=MAX(1,-INT(-(AP$6-'Plan'!$J67)/$C68)),"●",""),""),"")</f>
      </c>
      <c r="AQ68" s="20">
        <f>IF(AND(ISNUMBER($C68),ISNUMBER('Plan'!$J67),ISNUMBER(AQ$6)),IF($C68&gt;0,IF(INT((AQ$6+6-'Plan'!$J67)/$C68)&gt;=MAX(1,-INT(-(AQ$6-'Plan'!$J67)/$C68)),"●",""),""),"")</f>
      </c>
      <c r="AR68" s="20">
        <f>IF(AND(ISNUMBER($C68),ISNUMBER('Plan'!$J67),ISNUMBER(AR$6)),IF($C68&gt;0,IF(INT((AR$6+6-'Plan'!$J67)/$C68)&gt;=MAX(1,-INT(-(AR$6-'Plan'!$J67)/$C68)),"●",""),""),"")</f>
      </c>
      <c r="AS68" s="20">
        <f>IF(AND(ISNUMBER($C68),ISNUMBER('Plan'!$J67),ISNUMBER(AS$6)),IF($C68&gt;0,IF(INT((AS$6+6-'Plan'!$J67)/$C68)&gt;=MAX(1,-INT(-(AS$6-'Plan'!$J67)/$C68)),"●",""),""),"")</f>
      </c>
      <c r="AT68" s="20">
        <f>IF(AND(ISNUMBER($C68),ISNUMBER('Plan'!$J67),ISNUMBER(AT$6)),IF($C68&gt;0,IF(INT((AT$6+6-'Plan'!$J67)/$C68)&gt;=MAX(1,-INT(-(AT$6-'Plan'!$J67)/$C68)),"●",""),""),"")</f>
      </c>
      <c r="AU68" s="20">
        <f>IF(AND(ISNUMBER($C68),ISNUMBER('Plan'!$J67),ISNUMBER(AU$6)),IF($C68&gt;0,IF(INT((AU$6+6-'Plan'!$J67)/$C68)&gt;=MAX(1,-INT(-(AU$6-'Plan'!$J67)/$C68)),"●",""),""),"")</f>
      </c>
      <c r="AV68" s="20">
        <f>IF(AND(ISNUMBER($C68),ISNUMBER('Plan'!$J67),ISNUMBER(AV$6)),IF($C68&gt;0,IF(INT((AV$6+6-'Plan'!$J67)/$C68)&gt;=MAX(1,-INT(-(AV$6-'Plan'!$J67)/$C68)),"●",""),""),"")</f>
      </c>
      <c r="AW68" s="20">
        <f>IF(AND(ISNUMBER($C68),ISNUMBER('Plan'!$J67),ISNUMBER(AW$6)),IF($C68&gt;0,IF(INT((AW$6+6-'Plan'!$J67)/$C68)&gt;=MAX(1,-INT(-(AW$6-'Plan'!$J67)/$C68)),"●",""),""),"")</f>
      </c>
      <c r="AX68" s="20">
        <f>IF(AND(ISNUMBER($C68),ISNUMBER('Plan'!$J67),ISNUMBER(AX$6)),IF($C68&gt;0,IF(INT((AX$6+6-'Plan'!$J67)/$C68)&gt;=MAX(1,-INT(-(AX$6-'Plan'!$J67)/$C68)),"●",""),""),"")</f>
      </c>
      <c r="AY68" s="20">
        <f>IF(AND(ISNUMBER($C68),ISNUMBER('Plan'!$J67),ISNUMBER(AY$6)),IF($C68&gt;0,IF(INT((AY$6+6-'Plan'!$J67)/$C68)&gt;=MAX(1,-INT(-(AY$6-'Plan'!$J67)/$C68)),"●",""),""),"")</f>
      </c>
      <c r="AZ68" s="20">
        <f>IF(AND(ISNUMBER($C68),ISNUMBER('Plan'!$J67),ISNUMBER(AZ$6)),IF($C68&gt;0,IF(INT((AZ$6+6-'Plan'!$J67)/$C68)&gt;=MAX(1,-INT(-(AZ$6-'Plan'!$J67)/$C68)),"●",""),""),"")</f>
      </c>
      <c r="BA68" s="20">
        <f>IF(AND(ISNUMBER($C68),ISNUMBER('Plan'!$J67),ISNUMBER(BA$6)),IF($C68&gt;0,IF(INT((BA$6+6-'Plan'!$J67)/$C68)&gt;=MAX(1,-INT(-(BA$6-'Plan'!$J67)/$C68)),"●",""),""),"")</f>
      </c>
      <c r="BB68" s="20">
        <f>IF(AND(ISNUMBER($C68),ISNUMBER('Plan'!$J67),ISNUMBER(BB$6)),IF($C68&gt;0,IF(INT((BB$6+6-'Plan'!$J67)/$C68)&gt;=MAX(1,-INT(-(BB$6-'Plan'!$J67)/$C68)),"●",""),""),"")</f>
      </c>
      <c r="BC68" s="20">
        <f>IF(AND(ISNUMBER($C68),ISNUMBER('Plan'!$J67),ISNUMBER(BC$6)),IF($C68&gt;0,IF(INT((BC$6+6-'Plan'!$J67)/$C68)&gt;=MAX(1,-INT(-(BC$6-'Plan'!$J67)/$C68)),"●",""),""),"")</f>
      </c>
      <c r="BD68" s="20">
        <f>IF(AND(ISNUMBER($C68),ISNUMBER('Plan'!$J67),ISNUMBER(BD$6)),IF($C68&gt;0,IF(INT((BD$6+6-'Plan'!$J67)/$C68)&gt;=MAX(1,-INT(-(BD$6-'Plan'!$J67)/$C68)),"●",""),""),"")</f>
      </c>
    </row>
    <row r="69" spans="1:56" x14ac:dyDescent="0.25">
      <c r="A69" s="11">
        <f>IF('Plan'!B68="",IF('Plan'!A68="","",'Plan'!A68),'Plan'!B68)</f>
      </c>
      <c r="B69" s="11">
        <f>IF('Plan'!D68="","",'Plan'!D68)</f>
      </c>
      <c r="C69" s="18">
        <f>IF(ISNUMBER('Plan'!F68),IF('Plan'!G68="meses",'Plan'!F68*365.25/12,IF('Plan'!G68="semanas",'Plan'!F68*7,IF('Plan'!G68="días",'Plan'!F68,""))),"")</f>
      </c>
      <c r="D69" s="19">
        <f>IF(ISNUMBER('Plan'!H68),'Plan'!H68,"")</f>
      </c>
      <c r="E69" s="20">
        <f>IF(AND(ISNUMBER($C69),ISNUMBER('Plan'!$J68),ISNUMBER(E$6)),IF($C69&gt;0,IF(INT((E$6+6-'Plan'!$J68)/$C69)&gt;=MAX(1,-INT(-(E$6-'Plan'!$J68)/$C69)),"●",""),""),"")</f>
      </c>
      <c r="F69" s="20">
        <f>IF(AND(ISNUMBER($C69),ISNUMBER('Plan'!$J68),ISNUMBER(F$6)),IF($C69&gt;0,IF(INT((F$6+6-'Plan'!$J68)/$C69)&gt;=MAX(1,-INT(-(F$6-'Plan'!$J68)/$C69)),"●",""),""),"")</f>
      </c>
      <c r="G69" s="20">
        <f>IF(AND(ISNUMBER($C69),ISNUMBER('Plan'!$J68),ISNUMBER(G$6)),IF($C69&gt;0,IF(INT((G$6+6-'Plan'!$J68)/$C69)&gt;=MAX(1,-INT(-(G$6-'Plan'!$J68)/$C69)),"●",""),""),"")</f>
      </c>
      <c r="H69" s="20">
        <f>IF(AND(ISNUMBER($C69),ISNUMBER('Plan'!$J68),ISNUMBER(H$6)),IF($C69&gt;0,IF(INT((H$6+6-'Plan'!$J68)/$C69)&gt;=MAX(1,-INT(-(H$6-'Plan'!$J68)/$C69)),"●",""),""),"")</f>
      </c>
      <c r="I69" s="20">
        <f>IF(AND(ISNUMBER($C69),ISNUMBER('Plan'!$J68),ISNUMBER(I$6)),IF($C69&gt;0,IF(INT((I$6+6-'Plan'!$J68)/$C69)&gt;=MAX(1,-INT(-(I$6-'Plan'!$J68)/$C69)),"●",""),""),"")</f>
      </c>
      <c r="J69" s="20">
        <f>IF(AND(ISNUMBER($C69),ISNUMBER('Plan'!$J68),ISNUMBER(J$6)),IF($C69&gt;0,IF(INT((J$6+6-'Plan'!$J68)/$C69)&gt;=MAX(1,-INT(-(J$6-'Plan'!$J68)/$C69)),"●",""),""),"")</f>
      </c>
      <c r="K69" s="20">
        <f>IF(AND(ISNUMBER($C69),ISNUMBER('Plan'!$J68),ISNUMBER(K$6)),IF($C69&gt;0,IF(INT((K$6+6-'Plan'!$J68)/$C69)&gt;=MAX(1,-INT(-(K$6-'Plan'!$J68)/$C69)),"●",""),""),"")</f>
      </c>
      <c r="L69" s="20">
        <f>IF(AND(ISNUMBER($C69),ISNUMBER('Plan'!$J68),ISNUMBER(L$6)),IF($C69&gt;0,IF(INT((L$6+6-'Plan'!$J68)/$C69)&gt;=MAX(1,-INT(-(L$6-'Plan'!$J68)/$C69)),"●",""),""),"")</f>
      </c>
      <c r="M69" s="20">
        <f>IF(AND(ISNUMBER($C69),ISNUMBER('Plan'!$J68),ISNUMBER(M$6)),IF($C69&gt;0,IF(INT((M$6+6-'Plan'!$J68)/$C69)&gt;=MAX(1,-INT(-(M$6-'Plan'!$J68)/$C69)),"●",""),""),"")</f>
      </c>
      <c r="N69" s="20">
        <f>IF(AND(ISNUMBER($C69),ISNUMBER('Plan'!$J68),ISNUMBER(N$6)),IF($C69&gt;0,IF(INT((N$6+6-'Plan'!$J68)/$C69)&gt;=MAX(1,-INT(-(N$6-'Plan'!$J68)/$C69)),"●",""),""),"")</f>
      </c>
      <c r="O69" s="20">
        <f>IF(AND(ISNUMBER($C69),ISNUMBER('Plan'!$J68),ISNUMBER(O$6)),IF($C69&gt;0,IF(INT((O$6+6-'Plan'!$J68)/$C69)&gt;=MAX(1,-INT(-(O$6-'Plan'!$J68)/$C69)),"●",""),""),"")</f>
      </c>
      <c r="P69" s="20">
        <f>IF(AND(ISNUMBER($C69),ISNUMBER('Plan'!$J68),ISNUMBER(P$6)),IF($C69&gt;0,IF(INT((P$6+6-'Plan'!$J68)/$C69)&gt;=MAX(1,-INT(-(P$6-'Plan'!$J68)/$C69)),"●",""),""),"")</f>
      </c>
      <c r="Q69" s="20">
        <f>IF(AND(ISNUMBER($C69),ISNUMBER('Plan'!$J68),ISNUMBER(Q$6)),IF($C69&gt;0,IF(INT((Q$6+6-'Plan'!$J68)/$C69)&gt;=MAX(1,-INT(-(Q$6-'Plan'!$J68)/$C69)),"●",""),""),"")</f>
      </c>
      <c r="R69" s="20">
        <f>IF(AND(ISNUMBER($C69),ISNUMBER('Plan'!$J68),ISNUMBER(R$6)),IF($C69&gt;0,IF(INT((R$6+6-'Plan'!$J68)/$C69)&gt;=MAX(1,-INT(-(R$6-'Plan'!$J68)/$C69)),"●",""),""),"")</f>
      </c>
      <c r="S69" s="20">
        <f>IF(AND(ISNUMBER($C69),ISNUMBER('Plan'!$J68),ISNUMBER(S$6)),IF($C69&gt;0,IF(INT((S$6+6-'Plan'!$J68)/$C69)&gt;=MAX(1,-INT(-(S$6-'Plan'!$J68)/$C69)),"●",""),""),"")</f>
      </c>
      <c r="T69" s="20">
        <f>IF(AND(ISNUMBER($C69),ISNUMBER('Plan'!$J68),ISNUMBER(T$6)),IF($C69&gt;0,IF(INT((T$6+6-'Plan'!$J68)/$C69)&gt;=MAX(1,-INT(-(T$6-'Plan'!$J68)/$C69)),"●",""),""),"")</f>
      </c>
      <c r="U69" s="20">
        <f>IF(AND(ISNUMBER($C69),ISNUMBER('Plan'!$J68),ISNUMBER(U$6)),IF($C69&gt;0,IF(INT((U$6+6-'Plan'!$J68)/$C69)&gt;=MAX(1,-INT(-(U$6-'Plan'!$J68)/$C69)),"●",""),""),"")</f>
      </c>
      <c r="V69" s="20">
        <f>IF(AND(ISNUMBER($C69),ISNUMBER('Plan'!$J68),ISNUMBER(V$6)),IF($C69&gt;0,IF(INT((V$6+6-'Plan'!$J68)/$C69)&gt;=MAX(1,-INT(-(V$6-'Plan'!$J68)/$C69)),"●",""),""),"")</f>
      </c>
      <c r="W69" s="20">
        <f>IF(AND(ISNUMBER($C69),ISNUMBER('Plan'!$J68),ISNUMBER(W$6)),IF($C69&gt;0,IF(INT((W$6+6-'Plan'!$J68)/$C69)&gt;=MAX(1,-INT(-(W$6-'Plan'!$J68)/$C69)),"●",""),""),"")</f>
      </c>
      <c r="X69" s="20">
        <f>IF(AND(ISNUMBER($C69),ISNUMBER('Plan'!$J68),ISNUMBER(X$6)),IF($C69&gt;0,IF(INT((X$6+6-'Plan'!$J68)/$C69)&gt;=MAX(1,-INT(-(X$6-'Plan'!$J68)/$C69)),"●",""),""),"")</f>
      </c>
      <c r="Y69" s="20">
        <f>IF(AND(ISNUMBER($C69),ISNUMBER('Plan'!$J68),ISNUMBER(Y$6)),IF($C69&gt;0,IF(INT((Y$6+6-'Plan'!$J68)/$C69)&gt;=MAX(1,-INT(-(Y$6-'Plan'!$J68)/$C69)),"●",""),""),"")</f>
      </c>
      <c r="Z69" s="20">
        <f>IF(AND(ISNUMBER($C69),ISNUMBER('Plan'!$J68),ISNUMBER(Z$6)),IF($C69&gt;0,IF(INT((Z$6+6-'Plan'!$J68)/$C69)&gt;=MAX(1,-INT(-(Z$6-'Plan'!$J68)/$C69)),"●",""),""),"")</f>
      </c>
      <c r="AA69" s="20">
        <f>IF(AND(ISNUMBER($C69),ISNUMBER('Plan'!$J68),ISNUMBER(AA$6)),IF($C69&gt;0,IF(INT((AA$6+6-'Plan'!$J68)/$C69)&gt;=MAX(1,-INT(-(AA$6-'Plan'!$J68)/$C69)),"●",""),""),"")</f>
      </c>
      <c r="AB69" s="20">
        <f>IF(AND(ISNUMBER($C69),ISNUMBER('Plan'!$J68),ISNUMBER(AB$6)),IF($C69&gt;0,IF(INT((AB$6+6-'Plan'!$J68)/$C69)&gt;=MAX(1,-INT(-(AB$6-'Plan'!$J68)/$C69)),"●",""),""),"")</f>
      </c>
      <c r="AC69" s="20">
        <f>IF(AND(ISNUMBER($C69),ISNUMBER('Plan'!$J68),ISNUMBER(AC$6)),IF($C69&gt;0,IF(INT((AC$6+6-'Plan'!$J68)/$C69)&gt;=MAX(1,-INT(-(AC$6-'Plan'!$J68)/$C69)),"●",""),""),"")</f>
      </c>
      <c r="AD69" s="20">
        <f>IF(AND(ISNUMBER($C69),ISNUMBER('Plan'!$J68),ISNUMBER(AD$6)),IF($C69&gt;0,IF(INT((AD$6+6-'Plan'!$J68)/$C69)&gt;=MAX(1,-INT(-(AD$6-'Plan'!$J68)/$C69)),"●",""),""),"")</f>
      </c>
      <c r="AE69" s="20">
        <f>IF(AND(ISNUMBER($C69),ISNUMBER('Plan'!$J68),ISNUMBER(AE$6)),IF($C69&gt;0,IF(INT((AE$6+6-'Plan'!$J68)/$C69)&gt;=MAX(1,-INT(-(AE$6-'Plan'!$J68)/$C69)),"●",""),""),"")</f>
      </c>
      <c r="AF69" s="20">
        <f>IF(AND(ISNUMBER($C69),ISNUMBER('Plan'!$J68),ISNUMBER(AF$6)),IF($C69&gt;0,IF(INT((AF$6+6-'Plan'!$J68)/$C69)&gt;=MAX(1,-INT(-(AF$6-'Plan'!$J68)/$C69)),"●",""),""),"")</f>
      </c>
      <c r="AG69" s="20">
        <f>IF(AND(ISNUMBER($C69),ISNUMBER('Plan'!$J68),ISNUMBER(AG$6)),IF($C69&gt;0,IF(INT((AG$6+6-'Plan'!$J68)/$C69)&gt;=MAX(1,-INT(-(AG$6-'Plan'!$J68)/$C69)),"●",""),""),"")</f>
      </c>
      <c r="AH69" s="20">
        <f>IF(AND(ISNUMBER($C69),ISNUMBER('Plan'!$J68),ISNUMBER(AH$6)),IF($C69&gt;0,IF(INT((AH$6+6-'Plan'!$J68)/$C69)&gt;=MAX(1,-INT(-(AH$6-'Plan'!$J68)/$C69)),"●",""),""),"")</f>
      </c>
      <c r="AI69" s="20">
        <f>IF(AND(ISNUMBER($C69),ISNUMBER('Plan'!$J68),ISNUMBER(AI$6)),IF($C69&gt;0,IF(INT((AI$6+6-'Plan'!$J68)/$C69)&gt;=MAX(1,-INT(-(AI$6-'Plan'!$J68)/$C69)),"●",""),""),"")</f>
      </c>
      <c r="AJ69" s="20">
        <f>IF(AND(ISNUMBER($C69),ISNUMBER('Plan'!$J68),ISNUMBER(AJ$6)),IF($C69&gt;0,IF(INT((AJ$6+6-'Plan'!$J68)/$C69)&gt;=MAX(1,-INT(-(AJ$6-'Plan'!$J68)/$C69)),"●",""),""),"")</f>
      </c>
      <c r="AK69" s="20">
        <f>IF(AND(ISNUMBER($C69),ISNUMBER('Plan'!$J68),ISNUMBER(AK$6)),IF($C69&gt;0,IF(INT((AK$6+6-'Plan'!$J68)/$C69)&gt;=MAX(1,-INT(-(AK$6-'Plan'!$J68)/$C69)),"●",""),""),"")</f>
      </c>
      <c r="AL69" s="20">
        <f>IF(AND(ISNUMBER($C69),ISNUMBER('Plan'!$J68),ISNUMBER(AL$6)),IF($C69&gt;0,IF(INT((AL$6+6-'Plan'!$J68)/$C69)&gt;=MAX(1,-INT(-(AL$6-'Plan'!$J68)/$C69)),"●",""),""),"")</f>
      </c>
      <c r="AM69" s="20">
        <f>IF(AND(ISNUMBER($C69),ISNUMBER('Plan'!$J68),ISNUMBER(AM$6)),IF($C69&gt;0,IF(INT((AM$6+6-'Plan'!$J68)/$C69)&gt;=MAX(1,-INT(-(AM$6-'Plan'!$J68)/$C69)),"●",""),""),"")</f>
      </c>
      <c r="AN69" s="20">
        <f>IF(AND(ISNUMBER($C69),ISNUMBER('Plan'!$J68),ISNUMBER(AN$6)),IF($C69&gt;0,IF(INT((AN$6+6-'Plan'!$J68)/$C69)&gt;=MAX(1,-INT(-(AN$6-'Plan'!$J68)/$C69)),"●",""),""),"")</f>
      </c>
      <c r="AO69" s="20">
        <f>IF(AND(ISNUMBER($C69),ISNUMBER('Plan'!$J68),ISNUMBER(AO$6)),IF($C69&gt;0,IF(INT((AO$6+6-'Plan'!$J68)/$C69)&gt;=MAX(1,-INT(-(AO$6-'Plan'!$J68)/$C69)),"●",""),""),"")</f>
      </c>
      <c r="AP69" s="20">
        <f>IF(AND(ISNUMBER($C69),ISNUMBER('Plan'!$J68),ISNUMBER(AP$6)),IF($C69&gt;0,IF(INT((AP$6+6-'Plan'!$J68)/$C69)&gt;=MAX(1,-INT(-(AP$6-'Plan'!$J68)/$C69)),"●",""),""),"")</f>
      </c>
      <c r="AQ69" s="20">
        <f>IF(AND(ISNUMBER($C69),ISNUMBER('Plan'!$J68),ISNUMBER(AQ$6)),IF($C69&gt;0,IF(INT((AQ$6+6-'Plan'!$J68)/$C69)&gt;=MAX(1,-INT(-(AQ$6-'Plan'!$J68)/$C69)),"●",""),""),"")</f>
      </c>
      <c r="AR69" s="20">
        <f>IF(AND(ISNUMBER($C69),ISNUMBER('Plan'!$J68),ISNUMBER(AR$6)),IF($C69&gt;0,IF(INT((AR$6+6-'Plan'!$J68)/$C69)&gt;=MAX(1,-INT(-(AR$6-'Plan'!$J68)/$C69)),"●",""),""),"")</f>
      </c>
      <c r="AS69" s="20">
        <f>IF(AND(ISNUMBER($C69),ISNUMBER('Plan'!$J68),ISNUMBER(AS$6)),IF($C69&gt;0,IF(INT((AS$6+6-'Plan'!$J68)/$C69)&gt;=MAX(1,-INT(-(AS$6-'Plan'!$J68)/$C69)),"●",""),""),"")</f>
      </c>
      <c r="AT69" s="20">
        <f>IF(AND(ISNUMBER($C69),ISNUMBER('Plan'!$J68),ISNUMBER(AT$6)),IF($C69&gt;0,IF(INT((AT$6+6-'Plan'!$J68)/$C69)&gt;=MAX(1,-INT(-(AT$6-'Plan'!$J68)/$C69)),"●",""),""),"")</f>
      </c>
      <c r="AU69" s="20">
        <f>IF(AND(ISNUMBER($C69),ISNUMBER('Plan'!$J68),ISNUMBER(AU$6)),IF($C69&gt;0,IF(INT((AU$6+6-'Plan'!$J68)/$C69)&gt;=MAX(1,-INT(-(AU$6-'Plan'!$J68)/$C69)),"●",""),""),"")</f>
      </c>
      <c r="AV69" s="20">
        <f>IF(AND(ISNUMBER($C69),ISNUMBER('Plan'!$J68),ISNUMBER(AV$6)),IF($C69&gt;0,IF(INT((AV$6+6-'Plan'!$J68)/$C69)&gt;=MAX(1,-INT(-(AV$6-'Plan'!$J68)/$C69)),"●",""),""),"")</f>
      </c>
      <c r="AW69" s="20">
        <f>IF(AND(ISNUMBER($C69),ISNUMBER('Plan'!$J68),ISNUMBER(AW$6)),IF($C69&gt;0,IF(INT((AW$6+6-'Plan'!$J68)/$C69)&gt;=MAX(1,-INT(-(AW$6-'Plan'!$J68)/$C69)),"●",""),""),"")</f>
      </c>
      <c r="AX69" s="20">
        <f>IF(AND(ISNUMBER($C69),ISNUMBER('Plan'!$J68),ISNUMBER(AX$6)),IF($C69&gt;0,IF(INT((AX$6+6-'Plan'!$J68)/$C69)&gt;=MAX(1,-INT(-(AX$6-'Plan'!$J68)/$C69)),"●",""),""),"")</f>
      </c>
      <c r="AY69" s="20">
        <f>IF(AND(ISNUMBER($C69),ISNUMBER('Plan'!$J68),ISNUMBER(AY$6)),IF($C69&gt;0,IF(INT((AY$6+6-'Plan'!$J68)/$C69)&gt;=MAX(1,-INT(-(AY$6-'Plan'!$J68)/$C69)),"●",""),""),"")</f>
      </c>
      <c r="AZ69" s="20">
        <f>IF(AND(ISNUMBER($C69),ISNUMBER('Plan'!$J68),ISNUMBER(AZ$6)),IF($C69&gt;0,IF(INT((AZ$6+6-'Plan'!$J68)/$C69)&gt;=MAX(1,-INT(-(AZ$6-'Plan'!$J68)/$C69)),"●",""),""),"")</f>
      </c>
      <c r="BA69" s="20">
        <f>IF(AND(ISNUMBER($C69),ISNUMBER('Plan'!$J68),ISNUMBER(BA$6)),IF($C69&gt;0,IF(INT((BA$6+6-'Plan'!$J68)/$C69)&gt;=MAX(1,-INT(-(BA$6-'Plan'!$J68)/$C69)),"●",""),""),"")</f>
      </c>
      <c r="BB69" s="20">
        <f>IF(AND(ISNUMBER($C69),ISNUMBER('Plan'!$J68),ISNUMBER(BB$6)),IF($C69&gt;0,IF(INT((BB$6+6-'Plan'!$J68)/$C69)&gt;=MAX(1,-INT(-(BB$6-'Plan'!$J68)/$C69)),"●",""),""),"")</f>
      </c>
      <c r="BC69" s="20">
        <f>IF(AND(ISNUMBER($C69),ISNUMBER('Plan'!$J68),ISNUMBER(BC$6)),IF($C69&gt;0,IF(INT((BC$6+6-'Plan'!$J68)/$C69)&gt;=MAX(1,-INT(-(BC$6-'Plan'!$J68)/$C69)),"●",""),""),"")</f>
      </c>
      <c r="BD69" s="20">
        <f>IF(AND(ISNUMBER($C69),ISNUMBER('Plan'!$J68),ISNUMBER(BD$6)),IF($C69&gt;0,IF(INT((BD$6+6-'Plan'!$J68)/$C69)&gt;=MAX(1,-INT(-(BD$6-'Plan'!$J68)/$C69)),"●",""),""),"")</f>
      </c>
    </row>
    <row r="70" spans="1:56" x14ac:dyDescent="0.25">
      <c r="A70" s="11">
        <f>IF('Plan'!B69="",IF('Plan'!A69="","",'Plan'!A69),'Plan'!B69)</f>
      </c>
      <c r="B70" s="11">
        <f>IF('Plan'!D69="","",'Plan'!D69)</f>
      </c>
      <c r="C70" s="18">
        <f>IF(ISNUMBER('Plan'!F69),IF('Plan'!G69="meses",'Plan'!F69*365.25/12,IF('Plan'!G69="semanas",'Plan'!F69*7,IF('Plan'!G69="días",'Plan'!F69,""))),"")</f>
      </c>
      <c r="D70" s="19">
        <f>IF(ISNUMBER('Plan'!H69),'Plan'!H69,"")</f>
      </c>
      <c r="E70" s="20">
        <f>IF(AND(ISNUMBER($C70),ISNUMBER('Plan'!$J69),ISNUMBER(E$6)),IF($C70&gt;0,IF(INT((E$6+6-'Plan'!$J69)/$C70)&gt;=MAX(1,-INT(-(E$6-'Plan'!$J69)/$C70)),"●",""),""),"")</f>
      </c>
      <c r="F70" s="20">
        <f>IF(AND(ISNUMBER($C70),ISNUMBER('Plan'!$J69),ISNUMBER(F$6)),IF($C70&gt;0,IF(INT((F$6+6-'Plan'!$J69)/$C70)&gt;=MAX(1,-INT(-(F$6-'Plan'!$J69)/$C70)),"●",""),""),"")</f>
      </c>
      <c r="G70" s="20">
        <f>IF(AND(ISNUMBER($C70),ISNUMBER('Plan'!$J69),ISNUMBER(G$6)),IF($C70&gt;0,IF(INT((G$6+6-'Plan'!$J69)/$C70)&gt;=MAX(1,-INT(-(G$6-'Plan'!$J69)/$C70)),"●",""),""),"")</f>
      </c>
      <c r="H70" s="20">
        <f>IF(AND(ISNUMBER($C70),ISNUMBER('Plan'!$J69),ISNUMBER(H$6)),IF($C70&gt;0,IF(INT((H$6+6-'Plan'!$J69)/$C70)&gt;=MAX(1,-INT(-(H$6-'Plan'!$J69)/$C70)),"●",""),""),"")</f>
      </c>
      <c r="I70" s="20">
        <f>IF(AND(ISNUMBER($C70),ISNUMBER('Plan'!$J69),ISNUMBER(I$6)),IF($C70&gt;0,IF(INT((I$6+6-'Plan'!$J69)/$C70)&gt;=MAX(1,-INT(-(I$6-'Plan'!$J69)/$C70)),"●",""),""),"")</f>
      </c>
      <c r="J70" s="20">
        <f>IF(AND(ISNUMBER($C70),ISNUMBER('Plan'!$J69),ISNUMBER(J$6)),IF($C70&gt;0,IF(INT((J$6+6-'Plan'!$J69)/$C70)&gt;=MAX(1,-INT(-(J$6-'Plan'!$J69)/$C70)),"●",""),""),"")</f>
      </c>
      <c r="K70" s="20">
        <f>IF(AND(ISNUMBER($C70),ISNUMBER('Plan'!$J69),ISNUMBER(K$6)),IF($C70&gt;0,IF(INT((K$6+6-'Plan'!$J69)/$C70)&gt;=MAX(1,-INT(-(K$6-'Plan'!$J69)/$C70)),"●",""),""),"")</f>
      </c>
      <c r="L70" s="20">
        <f>IF(AND(ISNUMBER($C70),ISNUMBER('Plan'!$J69),ISNUMBER(L$6)),IF($C70&gt;0,IF(INT((L$6+6-'Plan'!$J69)/$C70)&gt;=MAX(1,-INT(-(L$6-'Plan'!$J69)/$C70)),"●",""),""),"")</f>
      </c>
      <c r="M70" s="20">
        <f>IF(AND(ISNUMBER($C70),ISNUMBER('Plan'!$J69),ISNUMBER(M$6)),IF($C70&gt;0,IF(INT((M$6+6-'Plan'!$J69)/$C70)&gt;=MAX(1,-INT(-(M$6-'Plan'!$J69)/$C70)),"●",""),""),"")</f>
      </c>
      <c r="N70" s="20">
        <f>IF(AND(ISNUMBER($C70),ISNUMBER('Plan'!$J69),ISNUMBER(N$6)),IF($C70&gt;0,IF(INT((N$6+6-'Plan'!$J69)/$C70)&gt;=MAX(1,-INT(-(N$6-'Plan'!$J69)/$C70)),"●",""),""),"")</f>
      </c>
      <c r="O70" s="20">
        <f>IF(AND(ISNUMBER($C70),ISNUMBER('Plan'!$J69),ISNUMBER(O$6)),IF($C70&gt;0,IF(INT((O$6+6-'Plan'!$J69)/$C70)&gt;=MAX(1,-INT(-(O$6-'Plan'!$J69)/$C70)),"●",""),""),"")</f>
      </c>
      <c r="P70" s="20">
        <f>IF(AND(ISNUMBER($C70),ISNUMBER('Plan'!$J69),ISNUMBER(P$6)),IF($C70&gt;0,IF(INT((P$6+6-'Plan'!$J69)/$C70)&gt;=MAX(1,-INT(-(P$6-'Plan'!$J69)/$C70)),"●",""),""),"")</f>
      </c>
      <c r="Q70" s="20">
        <f>IF(AND(ISNUMBER($C70),ISNUMBER('Plan'!$J69),ISNUMBER(Q$6)),IF($C70&gt;0,IF(INT((Q$6+6-'Plan'!$J69)/$C70)&gt;=MAX(1,-INT(-(Q$6-'Plan'!$J69)/$C70)),"●",""),""),"")</f>
      </c>
      <c r="R70" s="20">
        <f>IF(AND(ISNUMBER($C70),ISNUMBER('Plan'!$J69),ISNUMBER(R$6)),IF($C70&gt;0,IF(INT((R$6+6-'Plan'!$J69)/$C70)&gt;=MAX(1,-INT(-(R$6-'Plan'!$J69)/$C70)),"●",""),""),"")</f>
      </c>
      <c r="S70" s="20">
        <f>IF(AND(ISNUMBER($C70),ISNUMBER('Plan'!$J69),ISNUMBER(S$6)),IF($C70&gt;0,IF(INT((S$6+6-'Plan'!$J69)/$C70)&gt;=MAX(1,-INT(-(S$6-'Plan'!$J69)/$C70)),"●",""),""),"")</f>
      </c>
      <c r="T70" s="20">
        <f>IF(AND(ISNUMBER($C70),ISNUMBER('Plan'!$J69),ISNUMBER(T$6)),IF($C70&gt;0,IF(INT((T$6+6-'Plan'!$J69)/$C70)&gt;=MAX(1,-INT(-(T$6-'Plan'!$J69)/$C70)),"●",""),""),"")</f>
      </c>
      <c r="U70" s="20">
        <f>IF(AND(ISNUMBER($C70),ISNUMBER('Plan'!$J69),ISNUMBER(U$6)),IF($C70&gt;0,IF(INT((U$6+6-'Plan'!$J69)/$C70)&gt;=MAX(1,-INT(-(U$6-'Plan'!$J69)/$C70)),"●",""),""),"")</f>
      </c>
      <c r="V70" s="20">
        <f>IF(AND(ISNUMBER($C70),ISNUMBER('Plan'!$J69),ISNUMBER(V$6)),IF($C70&gt;0,IF(INT((V$6+6-'Plan'!$J69)/$C70)&gt;=MAX(1,-INT(-(V$6-'Plan'!$J69)/$C70)),"●",""),""),"")</f>
      </c>
      <c r="W70" s="20">
        <f>IF(AND(ISNUMBER($C70),ISNUMBER('Plan'!$J69),ISNUMBER(W$6)),IF($C70&gt;0,IF(INT((W$6+6-'Plan'!$J69)/$C70)&gt;=MAX(1,-INT(-(W$6-'Plan'!$J69)/$C70)),"●",""),""),"")</f>
      </c>
      <c r="X70" s="20">
        <f>IF(AND(ISNUMBER($C70),ISNUMBER('Plan'!$J69),ISNUMBER(X$6)),IF($C70&gt;0,IF(INT((X$6+6-'Plan'!$J69)/$C70)&gt;=MAX(1,-INT(-(X$6-'Plan'!$J69)/$C70)),"●",""),""),"")</f>
      </c>
      <c r="Y70" s="20">
        <f>IF(AND(ISNUMBER($C70),ISNUMBER('Plan'!$J69),ISNUMBER(Y$6)),IF($C70&gt;0,IF(INT((Y$6+6-'Plan'!$J69)/$C70)&gt;=MAX(1,-INT(-(Y$6-'Plan'!$J69)/$C70)),"●",""),""),"")</f>
      </c>
      <c r="Z70" s="20">
        <f>IF(AND(ISNUMBER($C70),ISNUMBER('Plan'!$J69),ISNUMBER(Z$6)),IF($C70&gt;0,IF(INT((Z$6+6-'Plan'!$J69)/$C70)&gt;=MAX(1,-INT(-(Z$6-'Plan'!$J69)/$C70)),"●",""),""),"")</f>
      </c>
      <c r="AA70" s="20">
        <f>IF(AND(ISNUMBER($C70),ISNUMBER('Plan'!$J69),ISNUMBER(AA$6)),IF($C70&gt;0,IF(INT((AA$6+6-'Plan'!$J69)/$C70)&gt;=MAX(1,-INT(-(AA$6-'Plan'!$J69)/$C70)),"●",""),""),"")</f>
      </c>
      <c r="AB70" s="20">
        <f>IF(AND(ISNUMBER($C70),ISNUMBER('Plan'!$J69),ISNUMBER(AB$6)),IF($C70&gt;0,IF(INT((AB$6+6-'Plan'!$J69)/$C70)&gt;=MAX(1,-INT(-(AB$6-'Plan'!$J69)/$C70)),"●",""),""),"")</f>
      </c>
      <c r="AC70" s="20">
        <f>IF(AND(ISNUMBER($C70),ISNUMBER('Plan'!$J69),ISNUMBER(AC$6)),IF($C70&gt;0,IF(INT((AC$6+6-'Plan'!$J69)/$C70)&gt;=MAX(1,-INT(-(AC$6-'Plan'!$J69)/$C70)),"●",""),""),"")</f>
      </c>
      <c r="AD70" s="20">
        <f>IF(AND(ISNUMBER($C70),ISNUMBER('Plan'!$J69),ISNUMBER(AD$6)),IF($C70&gt;0,IF(INT((AD$6+6-'Plan'!$J69)/$C70)&gt;=MAX(1,-INT(-(AD$6-'Plan'!$J69)/$C70)),"●",""),""),"")</f>
      </c>
      <c r="AE70" s="20">
        <f>IF(AND(ISNUMBER($C70),ISNUMBER('Plan'!$J69),ISNUMBER(AE$6)),IF($C70&gt;0,IF(INT((AE$6+6-'Plan'!$J69)/$C70)&gt;=MAX(1,-INT(-(AE$6-'Plan'!$J69)/$C70)),"●",""),""),"")</f>
      </c>
      <c r="AF70" s="20">
        <f>IF(AND(ISNUMBER($C70),ISNUMBER('Plan'!$J69),ISNUMBER(AF$6)),IF($C70&gt;0,IF(INT((AF$6+6-'Plan'!$J69)/$C70)&gt;=MAX(1,-INT(-(AF$6-'Plan'!$J69)/$C70)),"●",""),""),"")</f>
      </c>
      <c r="AG70" s="20">
        <f>IF(AND(ISNUMBER($C70),ISNUMBER('Plan'!$J69),ISNUMBER(AG$6)),IF($C70&gt;0,IF(INT((AG$6+6-'Plan'!$J69)/$C70)&gt;=MAX(1,-INT(-(AG$6-'Plan'!$J69)/$C70)),"●",""),""),"")</f>
      </c>
      <c r="AH70" s="20">
        <f>IF(AND(ISNUMBER($C70),ISNUMBER('Plan'!$J69),ISNUMBER(AH$6)),IF($C70&gt;0,IF(INT((AH$6+6-'Plan'!$J69)/$C70)&gt;=MAX(1,-INT(-(AH$6-'Plan'!$J69)/$C70)),"●",""),""),"")</f>
      </c>
      <c r="AI70" s="20">
        <f>IF(AND(ISNUMBER($C70),ISNUMBER('Plan'!$J69),ISNUMBER(AI$6)),IF($C70&gt;0,IF(INT((AI$6+6-'Plan'!$J69)/$C70)&gt;=MAX(1,-INT(-(AI$6-'Plan'!$J69)/$C70)),"●",""),""),"")</f>
      </c>
      <c r="AJ70" s="20">
        <f>IF(AND(ISNUMBER($C70),ISNUMBER('Plan'!$J69),ISNUMBER(AJ$6)),IF($C70&gt;0,IF(INT((AJ$6+6-'Plan'!$J69)/$C70)&gt;=MAX(1,-INT(-(AJ$6-'Plan'!$J69)/$C70)),"●",""),""),"")</f>
      </c>
      <c r="AK70" s="20">
        <f>IF(AND(ISNUMBER($C70),ISNUMBER('Plan'!$J69),ISNUMBER(AK$6)),IF($C70&gt;0,IF(INT((AK$6+6-'Plan'!$J69)/$C70)&gt;=MAX(1,-INT(-(AK$6-'Plan'!$J69)/$C70)),"●",""),""),"")</f>
      </c>
      <c r="AL70" s="20">
        <f>IF(AND(ISNUMBER($C70),ISNUMBER('Plan'!$J69),ISNUMBER(AL$6)),IF($C70&gt;0,IF(INT((AL$6+6-'Plan'!$J69)/$C70)&gt;=MAX(1,-INT(-(AL$6-'Plan'!$J69)/$C70)),"●",""),""),"")</f>
      </c>
      <c r="AM70" s="20">
        <f>IF(AND(ISNUMBER($C70),ISNUMBER('Plan'!$J69),ISNUMBER(AM$6)),IF($C70&gt;0,IF(INT((AM$6+6-'Plan'!$J69)/$C70)&gt;=MAX(1,-INT(-(AM$6-'Plan'!$J69)/$C70)),"●",""),""),"")</f>
      </c>
      <c r="AN70" s="20">
        <f>IF(AND(ISNUMBER($C70),ISNUMBER('Plan'!$J69),ISNUMBER(AN$6)),IF($C70&gt;0,IF(INT((AN$6+6-'Plan'!$J69)/$C70)&gt;=MAX(1,-INT(-(AN$6-'Plan'!$J69)/$C70)),"●",""),""),"")</f>
      </c>
      <c r="AO70" s="20">
        <f>IF(AND(ISNUMBER($C70),ISNUMBER('Plan'!$J69),ISNUMBER(AO$6)),IF($C70&gt;0,IF(INT((AO$6+6-'Plan'!$J69)/$C70)&gt;=MAX(1,-INT(-(AO$6-'Plan'!$J69)/$C70)),"●",""),""),"")</f>
      </c>
      <c r="AP70" s="20">
        <f>IF(AND(ISNUMBER($C70),ISNUMBER('Plan'!$J69),ISNUMBER(AP$6)),IF($C70&gt;0,IF(INT((AP$6+6-'Plan'!$J69)/$C70)&gt;=MAX(1,-INT(-(AP$6-'Plan'!$J69)/$C70)),"●",""),""),"")</f>
      </c>
      <c r="AQ70" s="20">
        <f>IF(AND(ISNUMBER($C70),ISNUMBER('Plan'!$J69),ISNUMBER(AQ$6)),IF($C70&gt;0,IF(INT((AQ$6+6-'Plan'!$J69)/$C70)&gt;=MAX(1,-INT(-(AQ$6-'Plan'!$J69)/$C70)),"●",""),""),"")</f>
      </c>
      <c r="AR70" s="20">
        <f>IF(AND(ISNUMBER($C70),ISNUMBER('Plan'!$J69),ISNUMBER(AR$6)),IF($C70&gt;0,IF(INT((AR$6+6-'Plan'!$J69)/$C70)&gt;=MAX(1,-INT(-(AR$6-'Plan'!$J69)/$C70)),"●",""),""),"")</f>
      </c>
      <c r="AS70" s="20">
        <f>IF(AND(ISNUMBER($C70),ISNUMBER('Plan'!$J69),ISNUMBER(AS$6)),IF($C70&gt;0,IF(INT((AS$6+6-'Plan'!$J69)/$C70)&gt;=MAX(1,-INT(-(AS$6-'Plan'!$J69)/$C70)),"●",""),""),"")</f>
      </c>
      <c r="AT70" s="20">
        <f>IF(AND(ISNUMBER($C70),ISNUMBER('Plan'!$J69),ISNUMBER(AT$6)),IF($C70&gt;0,IF(INT((AT$6+6-'Plan'!$J69)/$C70)&gt;=MAX(1,-INT(-(AT$6-'Plan'!$J69)/$C70)),"●",""),""),"")</f>
      </c>
      <c r="AU70" s="20">
        <f>IF(AND(ISNUMBER($C70),ISNUMBER('Plan'!$J69),ISNUMBER(AU$6)),IF($C70&gt;0,IF(INT((AU$6+6-'Plan'!$J69)/$C70)&gt;=MAX(1,-INT(-(AU$6-'Plan'!$J69)/$C70)),"●",""),""),"")</f>
      </c>
      <c r="AV70" s="20">
        <f>IF(AND(ISNUMBER($C70),ISNUMBER('Plan'!$J69),ISNUMBER(AV$6)),IF($C70&gt;0,IF(INT((AV$6+6-'Plan'!$J69)/$C70)&gt;=MAX(1,-INT(-(AV$6-'Plan'!$J69)/$C70)),"●",""),""),"")</f>
      </c>
      <c r="AW70" s="20">
        <f>IF(AND(ISNUMBER($C70),ISNUMBER('Plan'!$J69),ISNUMBER(AW$6)),IF($C70&gt;0,IF(INT((AW$6+6-'Plan'!$J69)/$C70)&gt;=MAX(1,-INT(-(AW$6-'Plan'!$J69)/$C70)),"●",""),""),"")</f>
      </c>
      <c r="AX70" s="20">
        <f>IF(AND(ISNUMBER($C70),ISNUMBER('Plan'!$J69),ISNUMBER(AX$6)),IF($C70&gt;0,IF(INT((AX$6+6-'Plan'!$J69)/$C70)&gt;=MAX(1,-INT(-(AX$6-'Plan'!$J69)/$C70)),"●",""),""),"")</f>
      </c>
      <c r="AY70" s="20">
        <f>IF(AND(ISNUMBER($C70),ISNUMBER('Plan'!$J69),ISNUMBER(AY$6)),IF($C70&gt;0,IF(INT((AY$6+6-'Plan'!$J69)/$C70)&gt;=MAX(1,-INT(-(AY$6-'Plan'!$J69)/$C70)),"●",""),""),"")</f>
      </c>
      <c r="AZ70" s="20">
        <f>IF(AND(ISNUMBER($C70),ISNUMBER('Plan'!$J69),ISNUMBER(AZ$6)),IF($C70&gt;0,IF(INT((AZ$6+6-'Plan'!$J69)/$C70)&gt;=MAX(1,-INT(-(AZ$6-'Plan'!$J69)/$C70)),"●",""),""),"")</f>
      </c>
      <c r="BA70" s="20">
        <f>IF(AND(ISNUMBER($C70),ISNUMBER('Plan'!$J69),ISNUMBER(BA$6)),IF($C70&gt;0,IF(INT((BA$6+6-'Plan'!$J69)/$C70)&gt;=MAX(1,-INT(-(BA$6-'Plan'!$J69)/$C70)),"●",""),""),"")</f>
      </c>
      <c r="BB70" s="20">
        <f>IF(AND(ISNUMBER($C70),ISNUMBER('Plan'!$J69),ISNUMBER(BB$6)),IF($C70&gt;0,IF(INT((BB$6+6-'Plan'!$J69)/$C70)&gt;=MAX(1,-INT(-(BB$6-'Plan'!$J69)/$C70)),"●",""),""),"")</f>
      </c>
      <c r="BC70" s="20">
        <f>IF(AND(ISNUMBER($C70),ISNUMBER('Plan'!$J69),ISNUMBER(BC$6)),IF($C70&gt;0,IF(INT((BC$6+6-'Plan'!$J69)/$C70)&gt;=MAX(1,-INT(-(BC$6-'Plan'!$J69)/$C70)),"●",""),""),"")</f>
      </c>
      <c r="BD70" s="20">
        <f>IF(AND(ISNUMBER($C70),ISNUMBER('Plan'!$J69),ISNUMBER(BD$6)),IF($C70&gt;0,IF(INT((BD$6+6-'Plan'!$J69)/$C70)&gt;=MAX(1,-INT(-(BD$6-'Plan'!$J69)/$C70)),"●",""),""),"")</f>
      </c>
    </row>
    <row r="71" spans="1:56" x14ac:dyDescent="0.25">
      <c r="A71" s="11">
        <f>IF('Plan'!B70="",IF('Plan'!A70="","",'Plan'!A70),'Plan'!B70)</f>
      </c>
      <c r="B71" s="11">
        <f>IF('Plan'!D70="","",'Plan'!D70)</f>
      </c>
      <c r="C71" s="18">
        <f>IF(ISNUMBER('Plan'!F70),IF('Plan'!G70="meses",'Plan'!F70*365.25/12,IF('Plan'!G70="semanas",'Plan'!F70*7,IF('Plan'!G70="días",'Plan'!F70,""))),"")</f>
      </c>
      <c r="D71" s="19">
        <f>IF(ISNUMBER('Plan'!H70),'Plan'!H70,"")</f>
      </c>
      <c r="E71" s="20">
        <f>IF(AND(ISNUMBER($C71),ISNUMBER('Plan'!$J70),ISNUMBER(E$6)),IF($C71&gt;0,IF(INT((E$6+6-'Plan'!$J70)/$C71)&gt;=MAX(1,-INT(-(E$6-'Plan'!$J70)/$C71)),"●",""),""),"")</f>
      </c>
      <c r="F71" s="20">
        <f>IF(AND(ISNUMBER($C71),ISNUMBER('Plan'!$J70),ISNUMBER(F$6)),IF($C71&gt;0,IF(INT((F$6+6-'Plan'!$J70)/$C71)&gt;=MAX(1,-INT(-(F$6-'Plan'!$J70)/$C71)),"●",""),""),"")</f>
      </c>
      <c r="G71" s="20">
        <f>IF(AND(ISNUMBER($C71),ISNUMBER('Plan'!$J70),ISNUMBER(G$6)),IF($C71&gt;0,IF(INT((G$6+6-'Plan'!$J70)/$C71)&gt;=MAX(1,-INT(-(G$6-'Plan'!$J70)/$C71)),"●",""),""),"")</f>
      </c>
      <c r="H71" s="20">
        <f>IF(AND(ISNUMBER($C71),ISNUMBER('Plan'!$J70),ISNUMBER(H$6)),IF($C71&gt;0,IF(INT((H$6+6-'Plan'!$J70)/$C71)&gt;=MAX(1,-INT(-(H$6-'Plan'!$J70)/$C71)),"●",""),""),"")</f>
      </c>
      <c r="I71" s="20">
        <f>IF(AND(ISNUMBER($C71),ISNUMBER('Plan'!$J70),ISNUMBER(I$6)),IF($C71&gt;0,IF(INT((I$6+6-'Plan'!$J70)/$C71)&gt;=MAX(1,-INT(-(I$6-'Plan'!$J70)/$C71)),"●",""),""),"")</f>
      </c>
      <c r="J71" s="20">
        <f>IF(AND(ISNUMBER($C71),ISNUMBER('Plan'!$J70),ISNUMBER(J$6)),IF($C71&gt;0,IF(INT((J$6+6-'Plan'!$J70)/$C71)&gt;=MAX(1,-INT(-(J$6-'Plan'!$J70)/$C71)),"●",""),""),"")</f>
      </c>
      <c r="K71" s="20">
        <f>IF(AND(ISNUMBER($C71),ISNUMBER('Plan'!$J70),ISNUMBER(K$6)),IF($C71&gt;0,IF(INT((K$6+6-'Plan'!$J70)/$C71)&gt;=MAX(1,-INT(-(K$6-'Plan'!$J70)/$C71)),"●",""),""),"")</f>
      </c>
      <c r="L71" s="20">
        <f>IF(AND(ISNUMBER($C71),ISNUMBER('Plan'!$J70),ISNUMBER(L$6)),IF($C71&gt;0,IF(INT((L$6+6-'Plan'!$J70)/$C71)&gt;=MAX(1,-INT(-(L$6-'Plan'!$J70)/$C71)),"●",""),""),"")</f>
      </c>
      <c r="M71" s="20">
        <f>IF(AND(ISNUMBER($C71),ISNUMBER('Plan'!$J70),ISNUMBER(M$6)),IF($C71&gt;0,IF(INT((M$6+6-'Plan'!$J70)/$C71)&gt;=MAX(1,-INT(-(M$6-'Plan'!$J70)/$C71)),"●",""),""),"")</f>
      </c>
      <c r="N71" s="20">
        <f>IF(AND(ISNUMBER($C71),ISNUMBER('Plan'!$J70),ISNUMBER(N$6)),IF($C71&gt;0,IF(INT((N$6+6-'Plan'!$J70)/$C71)&gt;=MAX(1,-INT(-(N$6-'Plan'!$J70)/$C71)),"●",""),""),"")</f>
      </c>
      <c r="O71" s="20">
        <f>IF(AND(ISNUMBER($C71),ISNUMBER('Plan'!$J70),ISNUMBER(O$6)),IF($C71&gt;0,IF(INT((O$6+6-'Plan'!$J70)/$C71)&gt;=MAX(1,-INT(-(O$6-'Plan'!$J70)/$C71)),"●",""),""),"")</f>
      </c>
      <c r="P71" s="20">
        <f>IF(AND(ISNUMBER($C71),ISNUMBER('Plan'!$J70),ISNUMBER(P$6)),IF($C71&gt;0,IF(INT((P$6+6-'Plan'!$J70)/$C71)&gt;=MAX(1,-INT(-(P$6-'Plan'!$J70)/$C71)),"●",""),""),"")</f>
      </c>
      <c r="Q71" s="20">
        <f>IF(AND(ISNUMBER($C71),ISNUMBER('Plan'!$J70),ISNUMBER(Q$6)),IF($C71&gt;0,IF(INT((Q$6+6-'Plan'!$J70)/$C71)&gt;=MAX(1,-INT(-(Q$6-'Plan'!$J70)/$C71)),"●",""),""),"")</f>
      </c>
      <c r="R71" s="20">
        <f>IF(AND(ISNUMBER($C71),ISNUMBER('Plan'!$J70),ISNUMBER(R$6)),IF($C71&gt;0,IF(INT((R$6+6-'Plan'!$J70)/$C71)&gt;=MAX(1,-INT(-(R$6-'Plan'!$J70)/$C71)),"●",""),""),"")</f>
      </c>
      <c r="S71" s="20">
        <f>IF(AND(ISNUMBER($C71),ISNUMBER('Plan'!$J70),ISNUMBER(S$6)),IF($C71&gt;0,IF(INT((S$6+6-'Plan'!$J70)/$C71)&gt;=MAX(1,-INT(-(S$6-'Plan'!$J70)/$C71)),"●",""),""),"")</f>
      </c>
      <c r="T71" s="20">
        <f>IF(AND(ISNUMBER($C71),ISNUMBER('Plan'!$J70),ISNUMBER(T$6)),IF($C71&gt;0,IF(INT((T$6+6-'Plan'!$J70)/$C71)&gt;=MAX(1,-INT(-(T$6-'Plan'!$J70)/$C71)),"●",""),""),"")</f>
      </c>
      <c r="U71" s="20">
        <f>IF(AND(ISNUMBER($C71),ISNUMBER('Plan'!$J70),ISNUMBER(U$6)),IF($C71&gt;0,IF(INT((U$6+6-'Plan'!$J70)/$C71)&gt;=MAX(1,-INT(-(U$6-'Plan'!$J70)/$C71)),"●",""),""),"")</f>
      </c>
      <c r="V71" s="20">
        <f>IF(AND(ISNUMBER($C71),ISNUMBER('Plan'!$J70),ISNUMBER(V$6)),IF($C71&gt;0,IF(INT((V$6+6-'Plan'!$J70)/$C71)&gt;=MAX(1,-INT(-(V$6-'Plan'!$J70)/$C71)),"●",""),""),"")</f>
      </c>
      <c r="W71" s="20">
        <f>IF(AND(ISNUMBER($C71),ISNUMBER('Plan'!$J70),ISNUMBER(W$6)),IF($C71&gt;0,IF(INT((W$6+6-'Plan'!$J70)/$C71)&gt;=MAX(1,-INT(-(W$6-'Plan'!$J70)/$C71)),"●",""),""),"")</f>
      </c>
      <c r="X71" s="20">
        <f>IF(AND(ISNUMBER($C71),ISNUMBER('Plan'!$J70),ISNUMBER(X$6)),IF($C71&gt;0,IF(INT((X$6+6-'Plan'!$J70)/$C71)&gt;=MAX(1,-INT(-(X$6-'Plan'!$J70)/$C71)),"●",""),""),"")</f>
      </c>
      <c r="Y71" s="20">
        <f>IF(AND(ISNUMBER($C71),ISNUMBER('Plan'!$J70),ISNUMBER(Y$6)),IF($C71&gt;0,IF(INT((Y$6+6-'Plan'!$J70)/$C71)&gt;=MAX(1,-INT(-(Y$6-'Plan'!$J70)/$C71)),"●",""),""),"")</f>
      </c>
      <c r="Z71" s="20">
        <f>IF(AND(ISNUMBER($C71),ISNUMBER('Plan'!$J70),ISNUMBER(Z$6)),IF($C71&gt;0,IF(INT((Z$6+6-'Plan'!$J70)/$C71)&gt;=MAX(1,-INT(-(Z$6-'Plan'!$J70)/$C71)),"●",""),""),"")</f>
      </c>
      <c r="AA71" s="20">
        <f>IF(AND(ISNUMBER($C71),ISNUMBER('Plan'!$J70),ISNUMBER(AA$6)),IF($C71&gt;0,IF(INT((AA$6+6-'Plan'!$J70)/$C71)&gt;=MAX(1,-INT(-(AA$6-'Plan'!$J70)/$C71)),"●",""),""),"")</f>
      </c>
      <c r="AB71" s="20">
        <f>IF(AND(ISNUMBER($C71),ISNUMBER('Plan'!$J70),ISNUMBER(AB$6)),IF($C71&gt;0,IF(INT((AB$6+6-'Plan'!$J70)/$C71)&gt;=MAX(1,-INT(-(AB$6-'Plan'!$J70)/$C71)),"●",""),""),"")</f>
      </c>
      <c r="AC71" s="20">
        <f>IF(AND(ISNUMBER($C71),ISNUMBER('Plan'!$J70),ISNUMBER(AC$6)),IF($C71&gt;0,IF(INT((AC$6+6-'Plan'!$J70)/$C71)&gt;=MAX(1,-INT(-(AC$6-'Plan'!$J70)/$C71)),"●",""),""),"")</f>
      </c>
      <c r="AD71" s="20">
        <f>IF(AND(ISNUMBER($C71),ISNUMBER('Plan'!$J70),ISNUMBER(AD$6)),IF($C71&gt;0,IF(INT((AD$6+6-'Plan'!$J70)/$C71)&gt;=MAX(1,-INT(-(AD$6-'Plan'!$J70)/$C71)),"●",""),""),"")</f>
      </c>
      <c r="AE71" s="20">
        <f>IF(AND(ISNUMBER($C71),ISNUMBER('Plan'!$J70),ISNUMBER(AE$6)),IF($C71&gt;0,IF(INT((AE$6+6-'Plan'!$J70)/$C71)&gt;=MAX(1,-INT(-(AE$6-'Plan'!$J70)/$C71)),"●",""),""),"")</f>
      </c>
      <c r="AF71" s="20">
        <f>IF(AND(ISNUMBER($C71),ISNUMBER('Plan'!$J70),ISNUMBER(AF$6)),IF($C71&gt;0,IF(INT((AF$6+6-'Plan'!$J70)/$C71)&gt;=MAX(1,-INT(-(AF$6-'Plan'!$J70)/$C71)),"●",""),""),"")</f>
      </c>
      <c r="AG71" s="20">
        <f>IF(AND(ISNUMBER($C71),ISNUMBER('Plan'!$J70),ISNUMBER(AG$6)),IF($C71&gt;0,IF(INT((AG$6+6-'Plan'!$J70)/$C71)&gt;=MAX(1,-INT(-(AG$6-'Plan'!$J70)/$C71)),"●",""),""),"")</f>
      </c>
      <c r="AH71" s="20">
        <f>IF(AND(ISNUMBER($C71),ISNUMBER('Plan'!$J70),ISNUMBER(AH$6)),IF($C71&gt;0,IF(INT((AH$6+6-'Plan'!$J70)/$C71)&gt;=MAX(1,-INT(-(AH$6-'Plan'!$J70)/$C71)),"●",""),""),"")</f>
      </c>
      <c r="AI71" s="20">
        <f>IF(AND(ISNUMBER($C71),ISNUMBER('Plan'!$J70),ISNUMBER(AI$6)),IF($C71&gt;0,IF(INT((AI$6+6-'Plan'!$J70)/$C71)&gt;=MAX(1,-INT(-(AI$6-'Plan'!$J70)/$C71)),"●",""),""),"")</f>
      </c>
      <c r="AJ71" s="20">
        <f>IF(AND(ISNUMBER($C71),ISNUMBER('Plan'!$J70),ISNUMBER(AJ$6)),IF($C71&gt;0,IF(INT((AJ$6+6-'Plan'!$J70)/$C71)&gt;=MAX(1,-INT(-(AJ$6-'Plan'!$J70)/$C71)),"●",""),""),"")</f>
      </c>
      <c r="AK71" s="20">
        <f>IF(AND(ISNUMBER($C71),ISNUMBER('Plan'!$J70),ISNUMBER(AK$6)),IF($C71&gt;0,IF(INT((AK$6+6-'Plan'!$J70)/$C71)&gt;=MAX(1,-INT(-(AK$6-'Plan'!$J70)/$C71)),"●",""),""),"")</f>
      </c>
      <c r="AL71" s="20">
        <f>IF(AND(ISNUMBER($C71),ISNUMBER('Plan'!$J70),ISNUMBER(AL$6)),IF($C71&gt;0,IF(INT((AL$6+6-'Plan'!$J70)/$C71)&gt;=MAX(1,-INT(-(AL$6-'Plan'!$J70)/$C71)),"●",""),""),"")</f>
      </c>
      <c r="AM71" s="20">
        <f>IF(AND(ISNUMBER($C71),ISNUMBER('Plan'!$J70),ISNUMBER(AM$6)),IF($C71&gt;0,IF(INT((AM$6+6-'Plan'!$J70)/$C71)&gt;=MAX(1,-INT(-(AM$6-'Plan'!$J70)/$C71)),"●",""),""),"")</f>
      </c>
      <c r="AN71" s="20">
        <f>IF(AND(ISNUMBER($C71),ISNUMBER('Plan'!$J70),ISNUMBER(AN$6)),IF($C71&gt;0,IF(INT((AN$6+6-'Plan'!$J70)/$C71)&gt;=MAX(1,-INT(-(AN$6-'Plan'!$J70)/$C71)),"●",""),""),"")</f>
      </c>
      <c r="AO71" s="20">
        <f>IF(AND(ISNUMBER($C71),ISNUMBER('Plan'!$J70),ISNUMBER(AO$6)),IF($C71&gt;0,IF(INT((AO$6+6-'Plan'!$J70)/$C71)&gt;=MAX(1,-INT(-(AO$6-'Plan'!$J70)/$C71)),"●",""),""),"")</f>
      </c>
      <c r="AP71" s="20">
        <f>IF(AND(ISNUMBER($C71),ISNUMBER('Plan'!$J70),ISNUMBER(AP$6)),IF($C71&gt;0,IF(INT((AP$6+6-'Plan'!$J70)/$C71)&gt;=MAX(1,-INT(-(AP$6-'Plan'!$J70)/$C71)),"●",""),""),"")</f>
      </c>
      <c r="AQ71" s="20">
        <f>IF(AND(ISNUMBER($C71),ISNUMBER('Plan'!$J70),ISNUMBER(AQ$6)),IF($C71&gt;0,IF(INT((AQ$6+6-'Plan'!$J70)/$C71)&gt;=MAX(1,-INT(-(AQ$6-'Plan'!$J70)/$C71)),"●",""),""),"")</f>
      </c>
      <c r="AR71" s="20">
        <f>IF(AND(ISNUMBER($C71),ISNUMBER('Plan'!$J70),ISNUMBER(AR$6)),IF($C71&gt;0,IF(INT((AR$6+6-'Plan'!$J70)/$C71)&gt;=MAX(1,-INT(-(AR$6-'Plan'!$J70)/$C71)),"●",""),""),"")</f>
      </c>
      <c r="AS71" s="20">
        <f>IF(AND(ISNUMBER($C71),ISNUMBER('Plan'!$J70),ISNUMBER(AS$6)),IF($C71&gt;0,IF(INT((AS$6+6-'Plan'!$J70)/$C71)&gt;=MAX(1,-INT(-(AS$6-'Plan'!$J70)/$C71)),"●",""),""),"")</f>
      </c>
      <c r="AT71" s="20">
        <f>IF(AND(ISNUMBER($C71),ISNUMBER('Plan'!$J70),ISNUMBER(AT$6)),IF($C71&gt;0,IF(INT((AT$6+6-'Plan'!$J70)/$C71)&gt;=MAX(1,-INT(-(AT$6-'Plan'!$J70)/$C71)),"●",""),""),"")</f>
      </c>
      <c r="AU71" s="20">
        <f>IF(AND(ISNUMBER($C71),ISNUMBER('Plan'!$J70),ISNUMBER(AU$6)),IF($C71&gt;0,IF(INT((AU$6+6-'Plan'!$J70)/$C71)&gt;=MAX(1,-INT(-(AU$6-'Plan'!$J70)/$C71)),"●",""),""),"")</f>
      </c>
      <c r="AV71" s="20">
        <f>IF(AND(ISNUMBER($C71),ISNUMBER('Plan'!$J70),ISNUMBER(AV$6)),IF($C71&gt;0,IF(INT((AV$6+6-'Plan'!$J70)/$C71)&gt;=MAX(1,-INT(-(AV$6-'Plan'!$J70)/$C71)),"●",""),""),"")</f>
      </c>
      <c r="AW71" s="20">
        <f>IF(AND(ISNUMBER($C71),ISNUMBER('Plan'!$J70),ISNUMBER(AW$6)),IF($C71&gt;0,IF(INT((AW$6+6-'Plan'!$J70)/$C71)&gt;=MAX(1,-INT(-(AW$6-'Plan'!$J70)/$C71)),"●",""),""),"")</f>
      </c>
      <c r="AX71" s="20">
        <f>IF(AND(ISNUMBER($C71),ISNUMBER('Plan'!$J70),ISNUMBER(AX$6)),IF($C71&gt;0,IF(INT((AX$6+6-'Plan'!$J70)/$C71)&gt;=MAX(1,-INT(-(AX$6-'Plan'!$J70)/$C71)),"●",""),""),"")</f>
      </c>
      <c r="AY71" s="20">
        <f>IF(AND(ISNUMBER($C71),ISNUMBER('Plan'!$J70),ISNUMBER(AY$6)),IF($C71&gt;0,IF(INT((AY$6+6-'Plan'!$J70)/$C71)&gt;=MAX(1,-INT(-(AY$6-'Plan'!$J70)/$C71)),"●",""),""),"")</f>
      </c>
      <c r="AZ71" s="20">
        <f>IF(AND(ISNUMBER($C71),ISNUMBER('Plan'!$J70),ISNUMBER(AZ$6)),IF($C71&gt;0,IF(INT((AZ$6+6-'Plan'!$J70)/$C71)&gt;=MAX(1,-INT(-(AZ$6-'Plan'!$J70)/$C71)),"●",""),""),"")</f>
      </c>
      <c r="BA71" s="20">
        <f>IF(AND(ISNUMBER($C71),ISNUMBER('Plan'!$J70),ISNUMBER(BA$6)),IF($C71&gt;0,IF(INT((BA$6+6-'Plan'!$J70)/$C71)&gt;=MAX(1,-INT(-(BA$6-'Plan'!$J70)/$C71)),"●",""),""),"")</f>
      </c>
      <c r="BB71" s="20">
        <f>IF(AND(ISNUMBER($C71),ISNUMBER('Plan'!$J70),ISNUMBER(BB$6)),IF($C71&gt;0,IF(INT((BB$6+6-'Plan'!$J70)/$C71)&gt;=MAX(1,-INT(-(BB$6-'Plan'!$J70)/$C71)),"●",""),""),"")</f>
      </c>
      <c r="BC71" s="20">
        <f>IF(AND(ISNUMBER($C71),ISNUMBER('Plan'!$J70),ISNUMBER(BC$6)),IF($C71&gt;0,IF(INT((BC$6+6-'Plan'!$J70)/$C71)&gt;=MAX(1,-INT(-(BC$6-'Plan'!$J70)/$C71)),"●",""),""),"")</f>
      </c>
      <c r="BD71" s="20">
        <f>IF(AND(ISNUMBER($C71),ISNUMBER('Plan'!$J70),ISNUMBER(BD$6)),IF($C71&gt;0,IF(INT((BD$6+6-'Plan'!$J70)/$C71)&gt;=MAX(1,-INT(-(BD$6-'Plan'!$J70)/$C71)),"●",""),""),"")</f>
      </c>
    </row>
    <row r="72" spans="1:56" x14ac:dyDescent="0.25">
      <c r="A72" s="11">
        <f>IF('Plan'!B71="",IF('Plan'!A71="","",'Plan'!A71),'Plan'!B71)</f>
      </c>
      <c r="B72" s="11">
        <f>IF('Plan'!D71="","",'Plan'!D71)</f>
      </c>
      <c r="C72" s="18">
        <f>IF(ISNUMBER('Plan'!F71),IF('Plan'!G71="meses",'Plan'!F71*365.25/12,IF('Plan'!G71="semanas",'Plan'!F71*7,IF('Plan'!G71="días",'Plan'!F71,""))),"")</f>
      </c>
      <c r="D72" s="19">
        <f>IF(ISNUMBER('Plan'!H71),'Plan'!H71,"")</f>
      </c>
      <c r="E72" s="20">
        <f>IF(AND(ISNUMBER($C72),ISNUMBER('Plan'!$J71),ISNUMBER(E$6)),IF($C72&gt;0,IF(INT((E$6+6-'Plan'!$J71)/$C72)&gt;=MAX(1,-INT(-(E$6-'Plan'!$J71)/$C72)),"●",""),""),"")</f>
      </c>
      <c r="F72" s="20">
        <f>IF(AND(ISNUMBER($C72),ISNUMBER('Plan'!$J71),ISNUMBER(F$6)),IF($C72&gt;0,IF(INT((F$6+6-'Plan'!$J71)/$C72)&gt;=MAX(1,-INT(-(F$6-'Plan'!$J71)/$C72)),"●",""),""),"")</f>
      </c>
      <c r="G72" s="20">
        <f>IF(AND(ISNUMBER($C72),ISNUMBER('Plan'!$J71),ISNUMBER(G$6)),IF($C72&gt;0,IF(INT((G$6+6-'Plan'!$J71)/$C72)&gt;=MAX(1,-INT(-(G$6-'Plan'!$J71)/$C72)),"●",""),""),"")</f>
      </c>
      <c r="H72" s="20">
        <f>IF(AND(ISNUMBER($C72),ISNUMBER('Plan'!$J71),ISNUMBER(H$6)),IF($C72&gt;0,IF(INT((H$6+6-'Plan'!$J71)/$C72)&gt;=MAX(1,-INT(-(H$6-'Plan'!$J71)/$C72)),"●",""),""),"")</f>
      </c>
      <c r="I72" s="20">
        <f>IF(AND(ISNUMBER($C72),ISNUMBER('Plan'!$J71),ISNUMBER(I$6)),IF($C72&gt;0,IF(INT((I$6+6-'Plan'!$J71)/$C72)&gt;=MAX(1,-INT(-(I$6-'Plan'!$J71)/$C72)),"●",""),""),"")</f>
      </c>
      <c r="J72" s="20">
        <f>IF(AND(ISNUMBER($C72),ISNUMBER('Plan'!$J71),ISNUMBER(J$6)),IF($C72&gt;0,IF(INT((J$6+6-'Plan'!$J71)/$C72)&gt;=MAX(1,-INT(-(J$6-'Plan'!$J71)/$C72)),"●",""),""),"")</f>
      </c>
      <c r="K72" s="20">
        <f>IF(AND(ISNUMBER($C72),ISNUMBER('Plan'!$J71),ISNUMBER(K$6)),IF($C72&gt;0,IF(INT((K$6+6-'Plan'!$J71)/$C72)&gt;=MAX(1,-INT(-(K$6-'Plan'!$J71)/$C72)),"●",""),""),"")</f>
      </c>
      <c r="L72" s="20">
        <f>IF(AND(ISNUMBER($C72),ISNUMBER('Plan'!$J71),ISNUMBER(L$6)),IF($C72&gt;0,IF(INT((L$6+6-'Plan'!$J71)/$C72)&gt;=MAX(1,-INT(-(L$6-'Plan'!$J71)/$C72)),"●",""),""),"")</f>
      </c>
      <c r="M72" s="20">
        <f>IF(AND(ISNUMBER($C72),ISNUMBER('Plan'!$J71),ISNUMBER(M$6)),IF($C72&gt;0,IF(INT((M$6+6-'Plan'!$J71)/$C72)&gt;=MAX(1,-INT(-(M$6-'Plan'!$J71)/$C72)),"●",""),""),"")</f>
      </c>
      <c r="N72" s="20">
        <f>IF(AND(ISNUMBER($C72),ISNUMBER('Plan'!$J71),ISNUMBER(N$6)),IF($C72&gt;0,IF(INT((N$6+6-'Plan'!$J71)/$C72)&gt;=MAX(1,-INT(-(N$6-'Plan'!$J71)/$C72)),"●",""),""),"")</f>
      </c>
      <c r="O72" s="20">
        <f>IF(AND(ISNUMBER($C72),ISNUMBER('Plan'!$J71),ISNUMBER(O$6)),IF($C72&gt;0,IF(INT((O$6+6-'Plan'!$J71)/$C72)&gt;=MAX(1,-INT(-(O$6-'Plan'!$J71)/$C72)),"●",""),""),"")</f>
      </c>
      <c r="P72" s="20">
        <f>IF(AND(ISNUMBER($C72),ISNUMBER('Plan'!$J71),ISNUMBER(P$6)),IF($C72&gt;0,IF(INT((P$6+6-'Plan'!$J71)/$C72)&gt;=MAX(1,-INT(-(P$6-'Plan'!$J71)/$C72)),"●",""),""),"")</f>
      </c>
      <c r="Q72" s="20">
        <f>IF(AND(ISNUMBER($C72),ISNUMBER('Plan'!$J71),ISNUMBER(Q$6)),IF($C72&gt;0,IF(INT((Q$6+6-'Plan'!$J71)/$C72)&gt;=MAX(1,-INT(-(Q$6-'Plan'!$J71)/$C72)),"●",""),""),"")</f>
      </c>
      <c r="R72" s="20">
        <f>IF(AND(ISNUMBER($C72),ISNUMBER('Plan'!$J71),ISNUMBER(R$6)),IF($C72&gt;0,IF(INT((R$6+6-'Plan'!$J71)/$C72)&gt;=MAX(1,-INT(-(R$6-'Plan'!$J71)/$C72)),"●",""),""),"")</f>
      </c>
      <c r="S72" s="20">
        <f>IF(AND(ISNUMBER($C72),ISNUMBER('Plan'!$J71),ISNUMBER(S$6)),IF($C72&gt;0,IF(INT((S$6+6-'Plan'!$J71)/$C72)&gt;=MAX(1,-INT(-(S$6-'Plan'!$J71)/$C72)),"●",""),""),"")</f>
      </c>
      <c r="T72" s="20">
        <f>IF(AND(ISNUMBER($C72),ISNUMBER('Plan'!$J71),ISNUMBER(T$6)),IF($C72&gt;0,IF(INT((T$6+6-'Plan'!$J71)/$C72)&gt;=MAX(1,-INT(-(T$6-'Plan'!$J71)/$C72)),"●",""),""),"")</f>
      </c>
      <c r="U72" s="20">
        <f>IF(AND(ISNUMBER($C72),ISNUMBER('Plan'!$J71),ISNUMBER(U$6)),IF($C72&gt;0,IF(INT((U$6+6-'Plan'!$J71)/$C72)&gt;=MAX(1,-INT(-(U$6-'Plan'!$J71)/$C72)),"●",""),""),"")</f>
      </c>
      <c r="V72" s="20">
        <f>IF(AND(ISNUMBER($C72),ISNUMBER('Plan'!$J71),ISNUMBER(V$6)),IF($C72&gt;0,IF(INT((V$6+6-'Plan'!$J71)/$C72)&gt;=MAX(1,-INT(-(V$6-'Plan'!$J71)/$C72)),"●",""),""),"")</f>
      </c>
      <c r="W72" s="20">
        <f>IF(AND(ISNUMBER($C72),ISNUMBER('Plan'!$J71),ISNUMBER(W$6)),IF($C72&gt;0,IF(INT((W$6+6-'Plan'!$J71)/$C72)&gt;=MAX(1,-INT(-(W$6-'Plan'!$J71)/$C72)),"●",""),""),"")</f>
      </c>
      <c r="X72" s="20">
        <f>IF(AND(ISNUMBER($C72),ISNUMBER('Plan'!$J71),ISNUMBER(X$6)),IF($C72&gt;0,IF(INT((X$6+6-'Plan'!$J71)/$C72)&gt;=MAX(1,-INT(-(X$6-'Plan'!$J71)/$C72)),"●",""),""),"")</f>
      </c>
      <c r="Y72" s="20">
        <f>IF(AND(ISNUMBER($C72),ISNUMBER('Plan'!$J71),ISNUMBER(Y$6)),IF($C72&gt;0,IF(INT((Y$6+6-'Plan'!$J71)/$C72)&gt;=MAX(1,-INT(-(Y$6-'Plan'!$J71)/$C72)),"●",""),""),"")</f>
      </c>
      <c r="Z72" s="20">
        <f>IF(AND(ISNUMBER($C72),ISNUMBER('Plan'!$J71),ISNUMBER(Z$6)),IF($C72&gt;0,IF(INT((Z$6+6-'Plan'!$J71)/$C72)&gt;=MAX(1,-INT(-(Z$6-'Plan'!$J71)/$C72)),"●",""),""),"")</f>
      </c>
      <c r="AA72" s="20">
        <f>IF(AND(ISNUMBER($C72),ISNUMBER('Plan'!$J71),ISNUMBER(AA$6)),IF($C72&gt;0,IF(INT((AA$6+6-'Plan'!$J71)/$C72)&gt;=MAX(1,-INT(-(AA$6-'Plan'!$J71)/$C72)),"●",""),""),"")</f>
      </c>
      <c r="AB72" s="20">
        <f>IF(AND(ISNUMBER($C72),ISNUMBER('Plan'!$J71),ISNUMBER(AB$6)),IF($C72&gt;0,IF(INT((AB$6+6-'Plan'!$J71)/$C72)&gt;=MAX(1,-INT(-(AB$6-'Plan'!$J71)/$C72)),"●",""),""),"")</f>
      </c>
      <c r="AC72" s="20">
        <f>IF(AND(ISNUMBER($C72),ISNUMBER('Plan'!$J71),ISNUMBER(AC$6)),IF($C72&gt;0,IF(INT((AC$6+6-'Plan'!$J71)/$C72)&gt;=MAX(1,-INT(-(AC$6-'Plan'!$J71)/$C72)),"●",""),""),"")</f>
      </c>
      <c r="AD72" s="20">
        <f>IF(AND(ISNUMBER($C72),ISNUMBER('Plan'!$J71),ISNUMBER(AD$6)),IF($C72&gt;0,IF(INT((AD$6+6-'Plan'!$J71)/$C72)&gt;=MAX(1,-INT(-(AD$6-'Plan'!$J71)/$C72)),"●",""),""),"")</f>
      </c>
      <c r="AE72" s="20">
        <f>IF(AND(ISNUMBER($C72),ISNUMBER('Plan'!$J71),ISNUMBER(AE$6)),IF($C72&gt;0,IF(INT((AE$6+6-'Plan'!$J71)/$C72)&gt;=MAX(1,-INT(-(AE$6-'Plan'!$J71)/$C72)),"●",""),""),"")</f>
      </c>
      <c r="AF72" s="20">
        <f>IF(AND(ISNUMBER($C72),ISNUMBER('Plan'!$J71),ISNUMBER(AF$6)),IF($C72&gt;0,IF(INT((AF$6+6-'Plan'!$J71)/$C72)&gt;=MAX(1,-INT(-(AF$6-'Plan'!$J71)/$C72)),"●",""),""),"")</f>
      </c>
      <c r="AG72" s="20">
        <f>IF(AND(ISNUMBER($C72),ISNUMBER('Plan'!$J71),ISNUMBER(AG$6)),IF($C72&gt;0,IF(INT((AG$6+6-'Plan'!$J71)/$C72)&gt;=MAX(1,-INT(-(AG$6-'Plan'!$J71)/$C72)),"●",""),""),"")</f>
      </c>
      <c r="AH72" s="20">
        <f>IF(AND(ISNUMBER($C72),ISNUMBER('Plan'!$J71),ISNUMBER(AH$6)),IF($C72&gt;0,IF(INT((AH$6+6-'Plan'!$J71)/$C72)&gt;=MAX(1,-INT(-(AH$6-'Plan'!$J71)/$C72)),"●",""),""),"")</f>
      </c>
      <c r="AI72" s="20">
        <f>IF(AND(ISNUMBER($C72),ISNUMBER('Plan'!$J71),ISNUMBER(AI$6)),IF($C72&gt;0,IF(INT((AI$6+6-'Plan'!$J71)/$C72)&gt;=MAX(1,-INT(-(AI$6-'Plan'!$J71)/$C72)),"●",""),""),"")</f>
      </c>
      <c r="AJ72" s="20">
        <f>IF(AND(ISNUMBER($C72),ISNUMBER('Plan'!$J71),ISNUMBER(AJ$6)),IF($C72&gt;0,IF(INT((AJ$6+6-'Plan'!$J71)/$C72)&gt;=MAX(1,-INT(-(AJ$6-'Plan'!$J71)/$C72)),"●",""),""),"")</f>
      </c>
      <c r="AK72" s="20">
        <f>IF(AND(ISNUMBER($C72),ISNUMBER('Plan'!$J71),ISNUMBER(AK$6)),IF($C72&gt;0,IF(INT((AK$6+6-'Plan'!$J71)/$C72)&gt;=MAX(1,-INT(-(AK$6-'Plan'!$J71)/$C72)),"●",""),""),"")</f>
      </c>
      <c r="AL72" s="20">
        <f>IF(AND(ISNUMBER($C72),ISNUMBER('Plan'!$J71),ISNUMBER(AL$6)),IF($C72&gt;0,IF(INT((AL$6+6-'Plan'!$J71)/$C72)&gt;=MAX(1,-INT(-(AL$6-'Plan'!$J71)/$C72)),"●",""),""),"")</f>
      </c>
      <c r="AM72" s="20">
        <f>IF(AND(ISNUMBER($C72),ISNUMBER('Plan'!$J71),ISNUMBER(AM$6)),IF($C72&gt;0,IF(INT((AM$6+6-'Plan'!$J71)/$C72)&gt;=MAX(1,-INT(-(AM$6-'Plan'!$J71)/$C72)),"●",""),""),"")</f>
      </c>
      <c r="AN72" s="20">
        <f>IF(AND(ISNUMBER($C72),ISNUMBER('Plan'!$J71),ISNUMBER(AN$6)),IF($C72&gt;0,IF(INT((AN$6+6-'Plan'!$J71)/$C72)&gt;=MAX(1,-INT(-(AN$6-'Plan'!$J71)/$C72)),"●",""),""),"")</f>
      </c>
      <c r="AO72" s="20">
        <f>IF(AND(ISNUMBER($C72),ISNUMBER('Plan'!$J71),ISNUMBER(AO$6)),IF($C72&gt;0,IF(INT((AO$6+6-'Plan'!$J71)/$C72)&gt;=MAX(1,-INT(-(AO$6-'Plan'!$J71)/$C72)),"●",""),""),"")</f>
      </c>
      <c r="AP72" s="20">
        <f>IF(AND(ISNUMBER($C72),ISNUMBER('Plan'!$J71),ISNUMBER(AP$6)),IF($C72&gt;0,IF(INT((AP$6+6-'Plan'!$J71)/$C72)&gt;=MAX(1,-INT(-(AP$6-'Plan'!$J71)/$C72)),"●",""),""),"")</f>
      </c>
      <c r="AQ72" s="20">
        <f>IF(AND(ISNUMBER($C72),ISNUMBER('Plan'!$J71),ISNUMBER(AQ$6)),IF($C72&gt;0,IF(INT((AQ$6+6-'Plan'!$J71)/$C72)&gt;=MAX(1,-INT(-(AQ$6-'Plan'!$J71)/$C72)),"●",""),""),"")</f>
      </c>
      <c r="AR72" s="20">
        <f>IF(AND(ISNUMBER($C72),ISNUMBER('Plan'!$J71),ISNUMBER(AR$6)),IF($C72&gt;0,IF(INT((AR$6+6-'Plan'!$J71)/$C72)&gt;=MAX(1,-INT(-(AR$6-'Plan'!$J71)/$C72)),"●",""),""),"")</f>
      </c>
      <c r="AS72" s="20">
        <f>IF(AND(ISNUMBER($C72),ISNUMBER('Plan'!$J71),ISNUMBER(AS$6)),IF($C72&gt;0,IF(INT((AS$6+6-'Plan'!$J71)/$C72)&gt;=MAX(1,-INT(-(AS$6-'Plan'!$J71)/$C72)),"●",""),""),"")</f>
      </c>
      <c r="AT72" s="20">
        <f>IF(AND(ISNUMBER($C72),ISNUMBER('Plan'!$J71),ISNUMBER(AT$6)),IF($C72&gt;0,IF(INT((AT$6+6-'Plan'!$J71)/$C72)&gt;=MAX(1,-INT(-(AT$6-'Plan'!$J71)/$C72)),"●",""),""),"")</f>
      </c>
      <c r="AU72" s="20">
        <f>IF(AND(ISNUMBER($C72),ISNUMBER('Plan'!$J71),ISNUMBER(AU$6)),IF($C72&gt;0,IF(INT((AU$6+6-'Plan'!$J71)/$C72)&gt;=MAX(1,-INT(-(AU$6-'Plan'!$J71)/$C72)),"●",""),""),"")</f>
      </c>
      <c r="AV72" s="20">
        <f>IF(AND(ISNUMBER($C72),ISNUMBER('Plan'!$J71),ISNUMBER(AV$6)),IF($C72&gt;0,IF(INT((AV$6+6-'Plan'!$J71)/$C72)&gt;=MAX(1,-INT(-(AV$6-'Plan'!$J71)/$C72)),"●",""),""),"")</f>
      </c>
      <c r="AW72" s="20">
        <f>IF(AND(ISNUMBER($C72),ISNUMBER('Plan'!$J71),ISNUMBER(AW$6)),IF($C72&gt;0,IF(INT((AW$6+6-'Plan'!$J71)/$C72)&gt;=MAX(1,-INT(-(AW$6-'Plan'!$J71)/$C72)),"●",""),""),"")</f>
      </c>
      <c r="AX72" s="20">
        <f>IF(AND(ISNUMBER($C72),ISNUMBER('Plan'!$J71),ISNUMBER(AX$6)),IF($C72&gt;0,IF(INT((AX$6+6-'Plan'!$J71)/$C72)&gt;=MAX(1,-INT(-(AX$6-'Plan'!$J71)/$C72)),"●",""),""),"")</f>
      </c>
      <c r="AY72" s="20">
        <f>IF(AND(ISNUMBER($C72),ISNUMBER('Plan'!$J71),ISNUMBER(AY$6)),IF($C72&gt;0,IF(INT((AY$6+6-'Plan'!$J71)/$C72)&gt;=MAX(1,-INT(-(AY$6-'Plan'!$J71)/$C72)),"●",""),""),"")</f>
      </c>
      <c r="AZ72" s="20">
        <f>IF(AND(ISNUMBER($C72),ISNUMBER('Plan'!$J71),ISNUMBER(AZ$6)),IF($C72&gt;0,IF(INT((AZ$6+6-'Plan'!$J71)/$C72)&gt;=MAX(1,-INT(-(AZ$6-'Plan'!$J71)/$C72)),"●",""),""),"")</f>
      </c>
      <c r="BA72" s="20">
        <f>IF(AND(ISNUMBER($C72),ISNUMBER('Plan'!$J71),ISNUMBER(BA$6)),IF($C72&gt;0,IF(INT((BA$6+6-'Plan'!$J71)/$C72)&gt;=MAX(1,-INT(-(BA$6-'Plan'!$J71)/$C72)),"●",""),""),"")</f>
      </c>
      <c r="BB72" s="20">
        <f>IF(AND(ISNUMBER($C72),ISNUMBER('Plan'!$J71),ISNUMBER(BB$6)),IF($C72&gt;0,IF(INT((BB$6+6-'Plan'!$J71)/$C72)&gt;=MAX(1,-INT(-(BB$6-'Plan'!$J71)/$C72)),"●",""),""),"")</f>
      </c>
      <c r="BC72" s="20">
        <f>IF(AND(ISNUMBER($C72),ISNUMBER('Plan'!$J71),ISNUMBER(BC$6)),IF($C72&gt;0,IF(INT((BC$6+6-'Plan'!$J71)/$C72)&gt;=MAX(1,-INT(-(BC$6-'Plan'!$J71)/$C72)),"●",""),""),"")</f>
      </c>
      <c r="BD72" s="20">
        <f>IF(AND(ISNUMBER($C72),ISNUMBER('Plan'!$J71),ISNUMBER(BD$6)),IF($C72&gt;0,IF(INT((BD$6+6-'Plan'!$J71)/$C72)&gt;=MAX(1,-INT(-(BD$6-'Plan'!$J71)/$C72)),"●",""),""),"")</f>
      </c>
    </row>
    <row r="73" spans="1:56" x14ac:dyDescent="0.25">
      <c r="A73" s="11">
        <f>IF('Plan'!B72="",IF('Plan'!A72="","",'Plan'!A72),'Plan'!B72)</f>
      </c>
      <c r="B73" s="11">
        <f>IF('Plan'!D72="","",'Plan'!D72)</f>
      </c>
      <c r="C73" s="18">
        <f>IF(ISNUMBER('Plan'!F72),IF('Plan'!G72="meses",'Plan'!F72*365.25/12,IF('Plan'!G72="semanas",'Plan'!F72*7,IF('Plan'!G72="días",'Plan'!F72,""))),"")</f>
      </c>
      <c r="D73" s="19">
        <f>IF(ISNUMBER('Plan'!H72),'Plan'!H72,"")</f>
      </c>
      <c r="E73" s="20">
        <f>IF(AND(ISNUMBER($C73),ISNUMBER('Plan'!$J72),ISNUMBER(E$6)),IF($C73&gt;0,IF(INT((E$6+6-'Plan'!$J72)/$C73)&gt;=MAX(1,-INT(-(E$6-'Plan'!$J72)/$C73)),"●",""),""),"")</f>
      </c>
      <c r="F73" s="20">
        <f>IF(AND(ISNUMBER($C73),ISNUMBER('Plan'!$J72),ISNUMBER(F$6)),IF($C73&gt;0,IF(INT((F$6+6-'Plan'!$J72)/$C73)&gt;=MAX(1,-INT(-(F$6-'Plan'!$J72)/$C73)),"●",""),""),"")</f>
      </c>
      <c r="G73" s="20">
        <f>IF(AND(ISNUMBER($C73),ISNUMBER('Plan'!$J72),ISNUMBER(G$6)),IF($C73&gt;0,IF(INT((G$6+6-'Plan'!$J72)/$C73)&gt;=MAX(1,-INT(-(G$6-'Plan'!$J72)/$C73)),"●",""),""),"")</f>
      </c>
      <c r="H73" s="20">
        <f>IF(AND(ISNUMBER($C73),ISNUMBER('Plan'!$J72),ISNUMBER(H$6)),IF($C73&gt;0,IF(INT((H$6+6-'Plan'!$J72)/$C73)&gt;=MAX(1,-INT(-(H$6-'Plan'!$J72)/$C73)),"●",""),""),"")</f>
      </c>
      <c r="I73" s="20">
        <f>IF(AND(ISNUMBER($C73),ISNUMBER('Plan'!$J72),ISNUMBER(I$6)),IF($C73&gt;0,IF(INT((I$6+6-'Plan'!$J72)/$C73)&gt;=MAX(1,-INT(-(I$6-'Plan'!$J72)/$C73)),"●",""),""),"")</f>
      </c>
      <c r="J73" s="20">
        <f>IF(AND(ISNUMBER($C73),ISNUMBER('Plan'!$J72),ISNUMBER(J$6)),IF($C73&gt;0,IF(INT((J$6+6-'Plan'!$J72)/$C73)&gt;=MAX(1,-INT(-(J$6-'Plan'!$J72)/$C73)),"●",""),""),"")</f>
      </c>
      <c r="K73" s="20">
        <f>IF(AND(ISNUMBER($C73),ISNUMBER('Plan'!$J72),ISNUMBER(K$6)),IF($C73&gt;0,IF(INT((K$6+6-'Plan'!$J72)/$C73)&gt;=MAX(1,-INT(-(K$6-'Plan'!$J72)/$C73)),"●",""),""),"")</f>
      </c>
      <c r="L73" s="20">
        <f>IF(AND(ISNUMBER($C73),ISNUMBER('Plan'!$J72),ISNUMBER(L$6)),IF($C73&gt;0,IF(INT((L$6+6-'Plan'!$J72)/$C73)&gt;=MAX(1,-INT(-(L$6-'Plan'!$J72)/$C73)),"●",""),""),"")</f>
      </c>
      <c r="M73" s="20">
        <f>IF(AND(ISNUMBER($C73),ISNUMBER('Plan'!$J72),ISNUMBER(M$6)),IF($C73&gt;0,IF(INT((M$6+6-'Plan'!$J72)/$C73)&gt;=MAX(1,-INT(-(M$6-'Plan'!$J72)/$C73)),"●",""),""),"")</f>
      </c>
      <c r="N73" s="20">
        <f>IF(AND(ISNUMBER($C73),ISNUMBER('Plan'!$J72),ISNUMBER(N$6)),IF($C73&gt;0,IF(INT((N$6+6-'Plan'!$J72)/$C73)&gt;=MAX(1,-INT(-(N$6-'Plan'!$J72)/$C73)),"●",""),""),"")</f>
      </c>
      <c r="O73" s="20">
        <f>IF(AND(ISNUMBER($C73),ISNUMBER('Plan'!$J72),ISNUMBER(O$6)),IF($C73&gt;0,IF(INT((O$6+6-'Plan'!$J72)/$C73)&gt;=MAX(1,-INT(-(O$6-'Plan'!$J72)/$C73)),"●",""),""),"")</f>
      </c>
      <c r="P73" s="20">
        <f>IF(AND(ISNUMBER($C73),ISNUMBER('Plan'!$J72),ISNUMBER(P$6)),IF($C73&gt;0,IF(INT((P$6+6-'Plan'!$J72)/$C73)&gt;=MAX(1,-INT(-(P$6-'Plan'!$J72)/$C73)),"●",""),""),"")</f>
      </c>
      <c r="Q73" s="20">
        <f>IF(AND(ISNUMBER($C73),ISNUMBER('Plan'!$J72),ISNUMBER(Q$6)),IF($C73&gt;0,IF(INT((Q$6+6-'Plan'!$J72)/$C73)&gt;=MAX(1,-INT(-(Q$6-'Plan'!$J72)/$C73)),"●",""),""),"")</f>
      </c>
      <c r="R73" s="20">
        <f>IF(AND(ISNUMBER($C73),ISNUMBER('Plan'!$J72),ISNUMBER(R$6)),IF($C73&gt;0,IF(INT((R$6+6-'Plan'!$J72)/$C73)&gt;=MAX(1,-INT(-(R$6-'Plan'!$J72)/$C73)),"●",""),""),"")</f>
      </c>
      <c r="S73" s="20">
        <f>IF(AND(ISNUMBER($C73),ISNUMBER('Plan'!$J72),ISNUMBER(S$6)),IF($C73&gt;0,IF(INT((S$6+6-'Plan'!$J72)/$C73)&gt;=MAX(1,-INT(-(S$6-'Plan'!$J72)/$C73)),"●",""),""),"")</f>
      </c>
      <c r="T73" s="20">
        <f>IF(AND(ISNUMBER($C73),ISNUMBER('Plan'!$J72),ISNUMBER(T$6)),IF($C73&gt;0,IF(INT((T$6+6-'Plan'!$J72)/$C73)&gt;=MAX(1,-INT(-(T$6-'Plan'!$J72)/$C73)),"●",""),""),"")</f>
      </c>
      <c r="U73" s="20">
        <f>IF(AND(ISNUMBER($C73),ISNUMBER('Plan'!$J72),ISNUMBER(U$6)),IF($C73&gt;0,IF(INT((U$6+6-'Plan'!$J72)/$C73)&gt;=MAX(1,-INT(-(U$6-'Plan'!$J72)/$C73)),"●",""),""),"")</f>
      </c>
      <c r="V73" s="20">
        <f>IF(AND(ISNUMBER($C73),ISNUMBER('Plan'!$J72),ISNUMBER(V$6)),IF($C73&gt;0,IF(INT((V$6+6-'Plan'!$J72)/$C73)&gt;=MAX(1,-INT(-(V$6-'Plan'!$J72)/$C73)),"●",""),""),"")</f>
      </c>
      <c r="W73" s="20">
        <f>IF(AND(ISNUMBER($C73),ISNUMBER('Plan'!$J72),ISNUMBER(W$6)),IF($C73&gt;0,IF(INT((W$6+6-'Plan'!$J72)/$C73)&gt;=MAX(1,-INT(-(W$6-'Plan'!$J72)/$C73)),"●",""),""),"")</f>
      </c>
      <c r="X73" s="20">
        <f>IF(AND(ISNUMBER($C73),ISNUMBER('Plan'!$J72),ISNUMBER(X$6)),IF($C73&gt;0,IF(INT((X$6+6-'Plan'!$J72)/$C73)&gt;=MAX(1,-INT(-(X$6-'Plan'!$J72)/$C73)),"●",""),""),"")</f>
      </c>
      <c r="Y73" s="20">
        <f>IF(AND(ISNUMBER($C73),ISNUMBER('Plan'!$J72),ISNUMBER(Y$6)),IF($C73&gt;0,IF(INT((Y$6+6-'Plan'!$J72)/$C73)&gt;=MAX(1,-INT(-(Y$6-'Plan'!$J72)/$C73)),"●",""),""),"")</f>
      </c>
      <c r="Z73" s="20">
        <f>IF(AND(ISNUMBER($C73),ISNUMBER('Plan'!$J72),ISNUMBER(Z$6)),IF($C73&gt;0,IF(INT((Z$6+6-'Plan'!$J72)/$C73)&gt;=MAX(1,-INT(-(Z$6-'Plan'!$J72)/$C73)),"●",""),""),"")</f>
      </c>
      <c r="AA73" s="20">
        <f>IF(AND(ISNUMBER($C73),ISNUMBER('Plan'!$J72),ISNUMBER(AA$6)),IF($C73&gt;0,IF(INT((AA$6+6-'Plan'!$J72)/$C73)&gt;=MAX(1,-INT(-(AA$6-'Plan'!$J72)/$C73)),"●",""),""),"")</f>
      </c>
      <c r="AB73" s="20">
        <f>IF(AND(ISNUMBER($C73),ISNUMBER('Plan'!$J72),ISNUMBER(AB$6)),IF($C73&gt;0,IF(INT((AB$6+6-'Plan'!$J72)/$C73)&gt;=MAX(1,-INT(-(AB$6-'Plan'!$J72)/$C73)),"●",""),""),"")</f>
      </c>
      <c r="AC73" s="20">
        <f>IF(AND(ISNUMBER($C73),ISNUMBER('Plan'!$J72),ISNUMBER(AC$6)),IF($C73&gt;0,IF(INT((AC$6+6-'Plan'!$J72)/$C73)&gt;=MAX(1,-INT(-(AC$6-'Plan'!$J72)/$C73)),"●",""),""),"")</f>
      </c>
      <c r="AD73" s="20">
        <f>IF(AND(ISNUMBER($C73),ISNUMBER('Plan'!$J72),ISNUMBER(AD$6)),IF($C73&gt;0,IF(INT((AD$6+6-'Plan'!$J72)/$C73)&gt;=MAX(1,-INT(-(AD$6-'Plan'!$J72)/$C73)),"●",""),""),"")</f>
      </c>
      <c r="AE73" s="20">
        <f>IF(AND(ISNUMBER($C73),ISNUMBER('Plan'!$J72),ISNUMBER(AE$6)),IF($C73&gt;0,IF(INT((AE$6+6-'Plan'!$J72)/$C73)&gt;=MAX(1,-INT(-(AE$6-'Plan'!$J72)/$C73)),"●",""),""),"")</f>
      </c>
      <c r="AF73" s="20">
        <f>IF(AND(ISNUMBER($C73),ISNUMBER('Plan'!$J72),ISNUMBER(AF$6)),IF($C73&gt;0,IF(INT((AF$6+6-'Plan'!$J72)/$C73)&gt;=MAX(1,-INT(-(AF$6-'Plan'!$J72)/$C73)),"●",""),""),"")</f>
      </c>
      <c r="AG73" s="20">
        <f>IF(AND(ISNUMBER($C73),ISNUMBER('Plan'!$J72),ISNUMBER(AG$6)),IF($C73&gt;0,IF(INT((AG$6+6-'Plan'!$J72)/$C73)&gt;=MAX(1,-INT(-(AG$6-'Plan'!$J72)/$C73)),"●",""),""),"")</f>
      </c>
      <c r="AH73" s="20">
        <f>IF(AND(ISNUMBER($C73),ISNUMBER('Plan'!$J72),ISNUMBER(AH$6)),IF($C73&gt;0,IF(INT((AH$6+6-'Plan'!$J72)/$C73)&gt;=MAX(1,-INT(-(AH$6-'Plan'!$J72)/$C73)),"●",""),""),"")</f>
      </c>
      <c r="AI73" s="20">
        <f>IF(AND(ISNUMBER($C73),ISNUMBER('Plan'!$J72),ISNUMBER(AI$6)),IF($C73&gt;0,IF(INT((AI$6+6-'Plan'!$J72)/$C73)&gt;=MAX(1,-INT(-(AI$6-'Plan'!$J72)/$C73)),"●",""),""),"")</f>
      </c>
      <c r="AJ73" s="20">
        <f>IF(AND(ISNUMBER($C73),ISNUMBER('Plan'!$J72),ISNUMBER(AJ$6)),IF($C73&gt;0,IF(INT((AJ$6+6-'Plan'!$J72)/$C73)&gt;=MAX(1,-INT(-(AJ$6-'Plan'!$J72)/$C73)),"●",""),""),"")</f>
      </c>
      <c r="AK73" s="20">
        <f>IF(AND(ISNUMBER($C73),ISNUMBER('Plan'!$J72),ISNUMBER(AK$6)),IF($C73&gt;0,IF(INT((AK$6+6-'Plan'!$J72)/$C73)&gt;=MAX(1,-INT(-(AK$6-'Plan'!$J72)/$C73)),"●",""),""),"")</f>
      </c>
      <c r="AL73" s="20">
        <f>IF(AND(ISNUMBER($C73),ISNUMBER('Plan'!$J72),ISNUMBER(AL$6)),IF($C73&gt;0,IF(INT((AL$6+6-'Plan'!$J72)/$C73)&gt;=MAX(1,-INT(-(AL$6-'Plan'!$J72)/$C73)),"●",""),""),"")</f>
      </c>
      <c r="AM73" s="20">
        <f>IF(AND(ISNUMBER($C73),ISNUMBER('Plan'!$J72),ISNUMBER(AM$6)),IF($C73&gt;0,IF(INT((AM$6+6-'Plan'!$J72)/$C73)&gt;=MAX(1,-INT(-(AM$6-'Plan'!$J72)/$C73)),"●",""),""),"")</f>
      </c>
      <c r="AN73" s="20">
        <f>IF(AND(ISNUMBER($C73),ISNUMBER('Plan'!$J72),ISNUMBER(AN$6)),IF($C73&gt;0,IF(INT((AN$6+6-'Plan'!$J72)/$C73)&gt;=MAX(1,-INT(-(AN$6-'Plan'!$J72)/$C73)),"●",""),""),"")</f>
      </c>
      <c r="AO73" s="20">
        <f>IF(AND(ISNUMBER($C73),ISNUMBER('Plan'!$J72),ISNUMBER(AO$6)),IF($C73&gt;0,IF(INT((AO$6+6-'Plan'!$J72)/$C73)&gt;=MAX(1,-INT(-(AO$6-'Plan'!$J72)/$C73)),"●",""),""),"")</f>
      </c>
      <c r="AP73" s="20">
        <f>IF(AND(ISNUMBER($C73),ISNUMBER('Plan'!$J72),ISNUMBER(AP$6)),IF($C73&gt;0,IF(INT((AP$6+6-'Plan'!$J72)/$C73)&gt;=MAX(1,-INT(-(AP$6-'Plan'!$J72)/$C73)),"●",""),""),"")</f>
      </c>
      <c r="AQ73" s="20">
        <f>IF(AND(ISNUMBER($C73),ISNUMBER('Plan'!$J72),ISNUMBER(AQ$6)),IF($C73&gt;0,IF(INT((AQ$6+6-'Plan'!$J72)/$C73)&gt;=MAX(1,-INT(-(AQ$6-'Plan'!$J72)/$C73)),"●",""),""),"")</f>
      </c>
      <c r="AR73" s="20">
        <f>IF(AND(ISNUMBER($C73),ISNUMBER('Plan'!$J72),ISNUMBER(AR$6)),IF($C73&gt;0,IF(INT((AR$6+6-'Plan'!$J72)/$C73)&gt;=MAX(1,-INT(-(AR$6-'Plan'!$J72)/$C73)),"●",""),""),"")</f>
      </c>
      <c r="AS73" s="20">
        <f>IF(AND(ISNUMBER($C73),ISNUMBER('Plan'!$J72),ISNUMBER(AS$6)),IF($C73&gt;0,IF(INT((AS$6+6-'Plan'!$J72)/$C73)&gt;=MAX(1,-INT(-(AS$6-'Plan'!$J72)/$C73)),"●",""),""),"")</f>
      </c>
      <c r="AT73" s="20">
        <f>IF(AND(ISNUMBER($C73),ISNUMBER('Plan'!$J72),ISNUMBER(AT$6)),IF($C73&gt;0,IF(INT((AT$6+6-'Plan'!$J72)/$C73)&gt;=MAX(1,-INT(-(AT$6-'Plan'!$J72)/$C73)),"●",""),""),"")</f>
      </c>
      <c r="AU73" s="20">
        <f>IF(AND(ISNUMBER($C73),ISNUMBER('Plan'!$J72),ISNUMBER(AU$6)),IF($C73&gt;0,IF(INT((AU$6+6-'Plan'!$J72)/$C73)&gt;=MAX(1,-INT(-(AU$6-'Plan'!$J72)/$C73)),"●",""),""),"")</f>
      </c>
      <c r="AV73" s="20">
        <f>IF(AND(ISNUMBER($C73),ISNUMBER('Plan'!$J72),ISNUMBER(AV$6)),IF($C73&gt;0,IF(INT((AV$6+6-'Plan'!$J72)/$C73)&gt;=MAX(1,-INT(-(AV$6-'Plan'!$J72)/$C73)),"●",""),""),"")</f>
      </c>
      <c r="AW73" s="20">
        <f>IF(AND(ISNUMBER($C73),ISNUMBER('Plan'!$J72),ISNUMBER(AW$6)),IF($C73&gt;0,IF(INT((AW$6+6-'Plan'!$J72)/$C73)&gt;=MAX(1,-INT(-(AW$6-'Plan'!$J72)/$C73)),"●",""),""),"")</f>
      </c>
      <c r="AX73" s="20">
        <f>IF(AND(ISNUMBER($C73),ISNUMBER('Plan'!$J72),ISNUMBER(AX$6)),IF($C73&gt;0,IF(INT((AX$6+6-'Plan'!$J72)/$C73)&gt;=MAX(1,-INT(-(AX$6-'Plan'!$J72)/$C73)),"●",""),""),"")</f>
      </c>
      <c r="AY73" s="20">
        <f>IF(AND(ISNUMBER($C73),ISNUMBER('Plan'!$J72),ISNUMBER(AY$6)),IF($C73&gt;0,IF(INT((AY$6+6-'Plan'!$J72)/$C73)&gt;=MAX(1,-INT(-(AY$6-'Plan'!$J72)/$C73)),"●",""),""),"")</f>
      </c>
      <c r="AZ73" s="20">
        <f>IF(AND(ISNUMBER($C73),ISNUMBER('Plan'!$J72),ISNUMBER(AZ$6)),IF($C73&gt;0,IF(INT((AZ$6+6-'Plan'!$J72)/$C73)&gt;=MAX(1,-INT(-(AZ$6-'Plan'!$J72)/$C73)),"●",""),""),"")</f>
      </c>
      <c r="BA73" s="20">
        <f>IF(AND(ISNUMBER($C73),ISNUMBER('Plan'!$J72),ISNUMBER(BA$6)),IF($C73&gt;0,IF(INT((BA$6+6-'Plan'!$J72)/$C73)&gt;=MAX(1,-INT(-(BA$6-'Plan'!$J72)/$C73)),"●",""),""),"")</f>
      </c>
      <c r="BB73" s="20">
        <f>IF(AND(ISNUMBER($C73),ISNUMBER('Plan'!$J72),ISNUMBER(BB$6)),IF($C73&gt;0,IF(INT((BB$6+6-'Plan'!$J72)/$C73)&gt;=MAX(1,-INT(-(BB$6-'Plan'!$J72)/$C73)),"●",""),""),"")</f>
      </c>
      <c r="BC73" s="20">
        <f>IF(AND(ISNUMBER($C73),ISNUMBER('Plan'!$J72),ISNUMBER(BC$6)),IF($C73&gt;0,IF(INT((BC$6+6-'Plan'!$J72)/$C73)&gt;=MAX(1,-INT(-(BC$6-'Plan'!$J72)/$C73)),"●",""),""),"")</f>
      </c>
      <c r="BD73" s="20">
        <f>IF(AND(ISNUMBER($C73),ISNUMBER('Plan'!$J72),ISNUMBER(BD$6)),IF($C73&gt;0,IF(INT((BD$6+6-'Plan'!$J72)/$C73)&gt;=MAX(1,-INT(-(BD$6-'Plan'!$J72)/$C73)),"●",""),""),"")</f>
      </c>
    </row>
    <row r="74" spans="1:56" x14ac:dyDescent="0.25">
      <c r="A74" s="11">
        <f>IF('Plan'!B73="",IF('Plan'!A73="","",'Plan'!A73),'Plan'!B73)</f>
      </c>
      <c r="B74" s="11">
        <f>IF('Plan'!D73="","",'Plan'!D73)</f>
      </c>
      <c r="C74" s="18">
        <f>IF(ISNUMBER('Plan'!F73),IF('Plan'!G73="meses",'Plan'!F73*365.25/12,IF('Plan'!G73="semanas",'Plan'!F73*7,IF('Plan'!G73="días",'Plan'!F73,""))),"")</f>
      </c>
      <c r="D74" s="19">
        <f>IF(ISNUMBER('Plan'!H73),'Plan'!H73,"")</f>
      </c>
      <c r="E74" s="20">
        <f>IF(AND(ISNUMBER($C74),ISNUMBER('Plan'!$J73),ISNUMBER(E$6)),IF($C74&gt;0,IF(INT((E$6+6-'Plan'!$J73)/$C74)&gt;=MAX(1,-INT(-(E$6-'Plan'!$J73)/$C74)),"●",""),""),"")</f>
      </c>
      <c r="F74" s="20">
        <f>IF(AND(ISNUMBER($C74),ISNUMBER('Plan'!$J73),ISNUMBER(F$6)),IF($C74&gt;0,IF(INT((F$6+6-'Plan'!$J73)/$C74)&gt;=MAX(1,-INT(-(F$6-'Plan'!$J73)/$C74)),"●",""),""),"")</f>
      </c>
      <c r="G74" s="20">
        <f>IF(AND(ISNUMBER($C74),ISNUMBER('Plan'!$J73),ISNUMBER(G$6)),IF($C74&gt;0,IF(INT((G$6+6-'Plan'!$J73)/$C74)&gt;=MAX(1,-INT(-(G$6-'Plan'!$J73)/$C74)),"●",""),""),"")</f>
      </c>
      <c r="H74" s="20">
        <f>IF(AND(ISNUMBER($C74),ISNUMBER('Plan'!$J73),ISNUMBER(H$6)),IF($C74&gt;0,IF(INT((H$6+6-'Plan'!$J73)/$C74)&gt;=MAX(1,-INT(-(H$6-'Plan'!$J73)/$C74)),"●",""),""),"")</f>
      </c>
      <c r="I74" s="20">
        <f>IF(AND(ISNUMBER($C74),ISNUMBER('Plan'!$J73),ISNUMBER(I$6)),IF($C74&gt;0,IF(INT((I$6+6-'Plan'!$J73)/$C74)&gt;=MAX(1,-INT(-(I$6-'Plan'!$J73)/$C74)),"●",""),""),"")</f>
      </c>
      <c r="J74" s="20">
        <f>IF(AND(ISNUMBER($C74),ISNUMBER('Plan'!$J73),ISNUMBER(J$6)),IF($C74&gt;0,IF(INT((J$6+6-'Plan'!$J73)/$C74)&gt;=MAX(1,-INT(-(J$6-'Plan'!$J73)/$C74)),"●",""),""),"")</f>
      </c>
      <c r="K74" s="20">
        <f>IF(AND(ISNUMBER($C74),ISNUMBER('Plan'!$J73),ISNUMBER(K$6)),IF($C74&gt;0,IF(INT((K$6+6-'Plan'!$J73)/$C74)&gt;=MAX(1,-INT(-(K$6-'Plan'!$J73)/$C74)),"●",""),""),"")</f>
      </c>
      <c r="L74" s="20">
        <f>IF(AND(ISNUMBER($C74),ISNUMBER('Plan'!$J73),ISNUMBER(L$6)),IF($C74&gt;0,IF(INT((L$6+6-'Plan'!$J73)/$C74)&gt;=MAX(1,-INT(-(L$6-'Plan'!$J73)/$C74)),"●",""),""),"")</f>
      </c>
      <c r="M74" s="20">
        <f>IF(AND(ISNUMBER($C74),ISNUMBER('Plan'!$J73),ISNUMBER(M$6)),IF($C74&gt;0,IF(INT((M$6+6-'Plan'!$J73)/$C74)&gt;=MAX(1,-INT(-(M$6-'Plan'!$J73)/$C74)),"●",""),""),"")</f>
      </c>
      <c r="N74" s="20">
        <f>IF(AND(ISNUMBER($C74),ISNUMBER('Plan'!$J73),ISNUMBER(N$6)),IF($C74&gt;0,IF(INT((N$6+6-'Plan'!$J73)/$C74)&gt;=MAX(1,-INT(-(N$6-'Plan'!$J73)/$C74)),"●",""),""),"")</f>
      </c>
      <c r="O74" s="20">
        <f>IF(AND(ISNUMBER($C74),ISNUMBER('Plan'!$J73),ISNUMBER(O$6)),IF($C74&gt;0,IF(INT((O$6+6-'Plan'!$J73)/$C74)&gt;=MAX(1,-INT(-(O$6-'Plan'!$J73)/$C74)),"●",""),""),"")</f>
      </c>
      <c r="P74" s="20">
        <f>IF(AND(ISNUMBER($C74),ISNUMBER('Plan'!$J73),ISNUMBER(P$6)),IF($C74&gt;0,IF(INT((P$6+6-'Plan'!$J73)/$C74)&gt;=MAX(1,-INT(-(P$6-'Plan'!$J73)/$C74)),"●",""),""),"")</f>
      </c>
      <c r="Q74" s="20">
        <f>IF(AND(ISNUMBER($C74),ISNUMBER('Plan'!$J73),ISNUMBER(Q$6)),IF($C74&gt;0,IF(INT((Q$6+6-'Plan'!$J73)/$C74)&gt;=MAX(1,-INT(-(Q$6-'Plan'!$J73)/$C74)),"●",""),""),"")</f>
      </c>
      <c r="R74" s="20">
        <f>IF(AND(ISNUMBER($C74),ISNUMBER('Plan'!$J73),ISNUMBER(R$6)),IF($C74&gt;0,IF(INT((R$6+6-'Plan'!$J73)/$C74)&gt;=MAX(1,-INT(-(R$6-'Plan'!$J73)/$C74)),"●",""),""),"")</f>
      </c>
      <c r="S74" s="20">
        <f>IF(AND(ISNUMBER($C74),ISNUMBER('Plan'!$J73),ISNUMBER(S$6)),IF($C74&gt;0,IF(INT((S$6+6-'Plan'!$J73)/$C74)&gt;=MAX(1,-INT(-(S$6-'Plan'!$J73)/$C74)),"●",""),""),"")</f>
      </c>
      <c r="T74" s="20">
        <f>IF(AND(ISNUMBER($C74),ISNUMBER('Plan'!$J73),ISNUMBER(T$6)),IF($C74&gt;0,IF(INT((T$6+6-'Plan'!$J73)/$C74)&gt;=MAX(1,-INT(-(T$6-'Plan'!$J73)/$C74)),"●",""),""),"")</f>
      </c>
      <c r="U74" s="20">
        <f>IF(AND(ISNUMBER($C74),ISNUMBER('Plan'!$J73),ISNUMBER(U$6)),IF($C74&gt;0,IF(INT((U$6+6-'Plan'!$J73)/$C74)&gt;=MAX(1,-INT(-(U$6-'Plan'!$J73)/$C74)),"●",""),""),"")</f>
      </c>
      <c r="V74" s="20">
        <f>IF(AND(ISNUMBER($C74),ISNUMBER('Plan'!$J73),ISNUMBER(V$6)),IF($C74&gt;0,IF(INT((V$6+6-'Plan'!$J73)/$C74)&gt;=MAX(1,-INT(-(V$6-'Plan'!$J73)/$C74)),"●",""),""),"")</f>
      </c>
      <c r="W74" s="20">
        <f>IF(AND(ISNUMBER($C74),ISNUMBER('Plan'!$J73),ISNUMBER(W$6)),IF($C74&gt;0,IF(INT((W$6+6-'Plan'!$J73)/$C74)&gt;=MAX(1,-INT(-(W$6-'Plan'!$J73)/$C74)),"●",""),""),"")</f>
      </c>
      <c r="X74" s="20">
        <f>IF(AND(ISNUMBER($C74),ISNUMBER('Plan'!$J73),ISNUMBER(X$6)),IF($C74&gt;0,IF(INT((X$6+6-'Plan'!$J73)/$C74)&gt;=MAX(1,-INT(-(X$6-'Plan'!$J73)/$C74)),"●",""),""),"")</f>
      </c>
      <c r="Y74" s="20">
        <f>IF(AND(ISNUMBER($C74),ISNUMBER('Plan'!$J73),ISNUMBER(Y$6)),IF($C74&gt;0,IF(INT((Y$6+6-'Plan'!$J73)/$C74)&gt;=MAX(1,-INT(-(Y$6-'Plan'!$J73)/$C74)),"●",""),""),"")</f>
      </c>
      <c r="Z74" s="20">
        <f>IF(AND(ISNUMBER($C74),ISNUMBER('Plan'!$J73),ISNUMBER(Z$6)),IF($C74&gt;0,IF(INT((Z$6+6-'Plan'!$J73)/$C74)&gt;=MAX(1,-INT(-(Z$6-'Plan'!$J73)/$C74)),"●",""),""),"")</f>
      </c>
      <c r="AA74" s="20">
        <f>IF(AND(ISNUMBER($C74),ISNUMBER('Plan'!$J73),ISNUMBER(AA$6)),IF($C74&gt;0,IF(INT((AA$6+6-'Plan'!$J73)/$C74)&gt;=MAX(1,-INT(-(AA$6-'Plan'!$J73)/$C74)),"●",""),""),"")</f>
      </c>
      <c r="AB74" s="20">
        <f>IF(AND(ISNUMBER($C74),ISNUMBER('Plan'!$J73),ISNUMBER(AB$6)),IF($C74&gt;0,IF(INT((AB$6+6-'Plan'!$J73)/$C74)&gt;=MAX(1,-INT(-(AB$6-'Plan'!$J73)/$C74)),"●",""),""),"")</f>
      </c>
      <c r="AC74" s="20">
        <f>IF(AND(ISNUMBER($C74),ISNUMBER('Plan'!$J73),ISNUMBER(AC$6)),IF($C74&gt;0,IF(INT((AC$6+6-'Plan'!$J73)/$C74)&gt;=MAX(1,-INT(-(AC$6-'Plan'!$J73)/$C74)),"●",""),""),"")</f>
      </c>
      <c r="AD74" s="20">
        <f>IF(AND(ISNUMBER($C74),ISNUMBER('Plan'!$J73),ISNUMBER(AD$6)),IF($C74&gt;0,IF(INT((AD$6+6-'Plan'!$J73)/$C74)&gt;=MAX(1,-INT(-(AD$6-'Plan'!$J73)/$C74)),"●",""),""),"")</f>
      </c>
      <c r="AE74" s="20">
        <f>IF(AND(ISNUMBER($C74),ISNUMBER('Plan'!$J73),ISNUMBER(AE$6)),IF($C74&gt;0,IF(INT((AE$6+6-'Plan'!$J73)/$C74)&gt;=MAX(1,-INT(-(AE$6-'Plan'!$J73)/$C74)),"●",""),""),"")</f>
      </c>
      <c r="AF74" s="20">
        <f>IF(AND(ISNUMBER($C74),ISNUMBER('Plan'!$J73),ISNUMBER(AF$6)),IF($C74&gt;0,IF(INT((AF$6+6-'Plan'!$J73)/$C74)&gt;=MAX(1,-INT(-(AF$6-'Plan'!$J73)/$C74)),"●",""),""),"")</f>
      </c>
      <c r="AG74" s="20">
        <f>IF(AND(ISNUMBER($C74),ISNUMBER('Plan'!$J73),ISNUMBER(AG$6)),IF($C74&gt;0,IF(INT((AG$6+6-'Plan'!$J73)/$C74)&gt;=MAX(1,-INT(-(AG$6-'Plan'!$J73)/$C74)),"●",""),""),"")</f>
      </c>
      <c r="AH74" s="20">
        <f>IF(AND(ISNUMBER($C74),ISNUMBER('Plan'!$J73),ISNUMBER(AH$6)),IF($C74&gt;0,IF(INT((AH$6+6-'Plan'!$J73)/$C74)&gt;=MAX(1,-INT(-(AH$6-'Plan'!$J73)/$C74)),"●",""),""),"")</f>
      </c>
      <c r="AI74" s="20">
        <f>IF(AND(ISNUMBER($C74),ISNUMBER('Plan'!$J73),ISNUMBER(AI$6)),IF($C74&gt;0,IF(INT((AI$6+6-'Plan'!$J73)/$C74)&gt;=MAX(1,-INT(-(AI$6-'Plan'!$J73)/$C74)),"●",""),""),"")</f>
      </c>
      <c r="AJ74" s="20">
        <f>IF(AND(ISNUMBER($C74),ISNUMBER('Plan'!$J73),ISNUMBER(AJ$6)),IF($C74&gt;0,IF(INT((AJ$6+6-'Plan'!$J73)/$C74)&gt;=MAX(1,-INT(-(AJ$6-'Plan'!$J73)/$C74)),"●",""),""),"")</f>
      </c>
      <c r="AK74" s="20">
        <f>IF(AND(ISNUMBER($C74),ISNUMBER('Plan'!$J73),ISNUMBER(AK$6)),IF($C74&gt;0,IF(INT((AK$6+6-'Plan'!$J73)/$C74)&gt;=MAX(1,-INT(-(AK$6-'Plan'!$J73)/$C74)),"●",""),""),"")</f>
      </c>
      <c r="AL74" s="20">
        <f>IF(AND(ISNUMBER($C74),ISNUMBER('Plan'!$J73),ISNUMBER(AL$6)),IF($C74&gt;0,IF(INT((AL$6+6-'Plan'!$J73)/$C74)&gt;=MAX(1,-INT(-(AL$6-'Plan'!$J73)/$C74)),"●",""),""),"")</f>
      </c>
      <c r="AM74" s="20">
        <f>IF(AND(ISNUMBER($C74),ISNUMBER('Plan'!$J73),ISNUMBER(AM$6)),IF($C74&gt;0,IF(INT((AM$6+6-'Plan'!$J73)/$C74)&gt;=MAX(1,-INT(-(AM$6-'Plan'!$J73)/$C74)),"●",""),""),"")</f>
      </c>
      <c r="AN74" s="20">
        <f>IF(AND(ISNUMBER($C74),ISNUMBER('Plan'!$J73),ISNUMBER(AN$6)),IF($C74&gt;0,IF(INT((AN$6+6-'Plan'!$J73)/$C74)&gt;=MAX(1,-INT(-(AN$6-'Plan'!$J73)/$C74)),"●",""),""),"")</f>
      </c>
      <c r="AO74" s="20">
        <f>IF(AND(ISNUMBER($C74),ISNUMBER('Plan'!$J73),ISNUMBER(AO$6)),IF($C74&gt;0,IF(INT((AO$6+6-'Plan'!$J73)/$C74)&gt;=MAX(1,-INT(-(AO$6-'Plan'!$J73)/$C74)),"●",""),""),"")</f>
      </c>
      <c r="AP74" s="20">
        <f>IF(AND(ISNUMBER($C74),ISNUMBER('Plan'!$J73),ISNUMBER(AP$6)),IF($C74&gt;0,IF(INT((AP$6+6-'Plan'!$J73)/$C74)&gt;=MAX(1,-INT(-(AP$6-'Plan'!$J73)/$C74)),"●",""),""),"")</f>
      </c>
      <c r="AQ74" s="20">
        <f>IF(AND(ISNUMBER($C74),ISNUMBER('Plan'!$J73),ISNUMBER(AQ$6)),IF($C74&gt;0,IF(INT((AQ$6+6-'Plan'!$J73)/$C74)&gt;=MAX(1,-INT(-(AQ$6-'Plan'!$J73)/$C74)),"●",""),""),"")</f>
      </c>
      <c r="AR74" s="20">
        <f>IF(AND(ISNUMBER($C74),ISNUMBER('Plan'!$J73),ISNUMBER(AR$6)),IF($C74&gt;0,IF(INT((AR$6+6-'Plan'!$J73)/$C74)&gt;=MAX(1,-INT(-(AR$6-'Plan'!$J73)/$C74)),"●",""),""),"")</f>
      </c>
      <c r="AS74" s="20">
        <f>IF(AND(ISNUMBER($C74),ISNUMBER('Plan'!$J73),ISNUMBER(AS$6)),IF($C74&gt;0,IF(INT((AS$6+6-'Plan'!$J73)/$C74)&gt;=MAX(1,-INT(-(AS$6-'Plan'!$J73)/$C74)),"●",""),""),"")</f>
      </c>
      <c r="AT74" s="20">
        <f>IF(AND(ISNUMBER($C74),ISNUMBER('Plan'!$J73),ISNUMBER(AT$6)),IF($C74&gt;0,IF(INT((AT$6+6-'Plan'!$J73)/$C74)&gt;=MAX(1,-INT(-(AT$6-'Plan'!$J73)/$C74)),"●",""),""),"")</f>
      </c>
      <c r="AU74" s="20">
        <f>IF(AND(ISNUMBER($C74),ISNUMBER('Plan'!$J73),ISNUMBER(AU$6)),IF($C74&gt;0,IF(INT((AU$6+6-'Plan'!$J73)/$C74)&gt;=MAX(1,-INT(-(AU$6-'Plan'!$J73)/$C74)),"●",""),""),"")</f>
      </c>
      <c r="AV74" s="20">
        <f>IF(AND(ISNUMBER($C74),ISNUMBER('Plan'!$J73),ISNUMBER(AV$6)),IF($C74&gt;0,IF(INT((AV$6+6-'Plan'!$J73)/$C74)&gt;=MAX(1,-INT(-(AV$6-'Plan'!$J73)/$C74)),"●",""),""),"")</f>
      </c>
      <c r="AW74" s="20">
        <f>IF(AND(ISNUMBER($C74),ISNUMBER('Plan'!$J73),ISNUMBER(AW$6)),IF($C74&gt;0,IF(INT((AW$6+6-'Plan'!$J73)/$C74)&gt;=MAX(1,-INT(-(AW$6-'Plan'!$J73)/$C74)),"●",""),""),"")</f>
      </c>
      <c r="AX74" s="20">
        <f>IF(AND(ISNUMBER($C74),ISNUMBER('Plan'!$J73),ISNUMBER(AX$6)),IF($C74&gt;0,IF(INT((AX$6+6-'Plan'!$J73)/$C74)&gt;=MAX(1,-INT(-(AX$6-'Plan'!$J73)/$C74)),"●",""),""),"")</f>
      </c>
      <c r="AY74" s="20">
        <f>IF(AND(ISNUMBER($C74),ISNUMBER('Plan'!$J73),ISNUMBER(AY$6)),IF($C74&gt;0,IF(INT((AY$6+6-'Plan'!$J73)/$C74)&gt;=MAX(1,-INT(-(AY$6-'Plan'!$J73)/$C74)),"●",""),""),"")</f>
      </c>
      <c r="AZ74" s="20">
        <f>IF(AND(ISNUMBER($C74),ISNUMBER('Plan'!$J73),ISNUMBER(AZ$6)),IF($C74&gt;0,IF(INT((AZ$6+6-'Plan'!$J73)/$C74)&gt;=MAX(1,-INT(-(AZ$6-'Plan'!$J73)/$C74)),"●",""),""),"")</f>
      </c>
      <c r="BA74" s="20">
        <f>IF(AND(ISNUMBER($C74),ISNUMBER('Plan'!$J73),ISNUMBER(BA$6)),IF($C74&gt;0,IF(INT((BA$6+6-'Plan'!$J73)/$C74)&gt;=MAX(1,-INT(-(BA$6-'Plan'!$J73)/$C74)),"●",""),""),"")</f>
      </c>
      <c r="BB74" s="20">
        <f>IF(AND(ISNUMBER($C74),ISNUMBER('Plan'!$J73),ISNUMBER(BB$6)),IF($C74&gt;0,IF(INT((BB$6+6-'Plan'!$J73)/$C74)&gt;=MAX(1,-INT(-(BB$6-'Plan'!$J73)/$C74)),"●",""),""),"")</f>
      </c>
      <c r="BC74" s="20">
        <f>IF(AND(ISNUMBER($C74),ISNUMBER('Plan'!$J73),ISNUMBER(BC$6)),IF($C74&gt;0,IF(INT((BC$6+6-'Plan'!$J73)/$C74)&gt;=MAX(1,-INT(-(BC$6-'Plan'!$J73)/$C74)),"●",""),""),"")</f>
      </c>
      <c r="BD74" s="20">
        <f>IF(AND(ISNUMBER($C74),ISNUMBER('Plan'!$J73),ISNUMBER(BD$6)),IF($C74&gt;0,IF(INT((BD$6+6-'Plan'!$J73)/$C74)&gt;=MAX(1,-INT(-(BD$6-'Plan'!$J73)/$C74)),"●",""),""),"")</f>
      </c>
    </row>
    <row r="75" spans="1:56" x14ac:dyDescent="0.25">
      <c r="A75" s="11">
        <f>IF('Plan'!B74="",IF('Plan'!A74="","",'Plan'!A74),'Plan'!B74)</f>
      </c>
      <c r="B75" s="11">
        <f>IF('Plan'!D74="","",'Plan'!D74)</f>
      </c>
      <c r="C75" s="18">
        <f>IF(ISNUMBER('Plan'!F74),IF('Plan'!G74="meses",'Plan'!F74*365.25/12,IF('Plan'!G74="semanas",'Plan'!F74*7,IF('Plan'!G74="días",'Plan'!F74,""))),"")</f>
      </c>
      <c r="D75" s="19">
        <f>IF(ISNUMBER('Plan'!H74),'Plan'!H74,"")</f>
      </c>
      <c r="E75" s="20">
        <f>IF(AND(ISNUMBER($C75),ISNUMBER('Plan'!$J74),ISNUMBER(E$6)),IF($C75&gt;0,IF(INT((E$6+6-'Plan'!$J74)/$C75)&gt;=MAX(1,-INT(-(E$6-'Plan'!$J74)/$C75)),"●",""),""),"")</f>
      </c>
      <c r="F75" s="20">
        <f>IF(AND(ISNUMBER($C75),ISNUMBER('Plan'!$J74),ISNUMBER(F$6)),IF($C75&gt;0,IF(INT((F$6+6-'Plan'!$J74)/$C75)&gt;=MAX(1,-INT(-(F$6-'Plan'!$J74)/$C75)),"●",""),""),"")</f>
      </c>
      <c r="G75" s="20">
        <f>IF(AND(ISNUMBER($C75),ISNUMBER('Plan'!$J74),ISNUMBER(G$6)),IF($C75&gt;0,IF(INT((G$6+6-'Plan'!$J74)/$C75)&gt;=MAX(1,-INT(-(G$6-'Plan'!$J74)/$C75)),"●",""),""),"")</f>
      </c>
      <c r="H75" s="20">
        <f>IF(AND(ISNUMBER($C75),ISNUMBER('Plan'!$J74),ISNUMBER(H$6)),IF($C75&gt;0,IF(INT((H$6+6-'Plan'!$J74)/$C75)&gt;=MAX(1,-INT(-(H$6-'Plan'!$J74)/$C75)),"●",""),""),"")</f>
      </c>
      <c r="I75" s="20">
        <f>IF(AND(ISNUMBER($C75),ISNUMBER('Plan'!$J74),ISNUMBER(I$6)),IF($C75&gt;0,IF(INT((I$6+6-'Plan'!$J74)/$C75)&gt;=MAX(1,-INT(-(I$6-'Plan'!$J74)/$C75)),"●",""),""),"")</f>
      </c>
      <c r="J75" s="20">
        <f>IF(AND(ISNUMBER($C75),ISNUMBER('Plan'!$J74),ISNUMBER(J$6)),IF($C75&gt;0,IF(INT((J$6+6-'Plan'!$J74)/$C75)&gt;=MAX(1,-INT(-(J$6-'Plan'!$J74)/$C75)),"●",""),""),"")</f>
      </c>
      <c r="K75" s="20">
        <f>IF(AND(ISNUMBER($C75),ISNUMBER('Plan'!$J74),ISNUMBER(K$6)),IF($C75&gt;0,IF(INT((K$6+6-'Plan'!$J74)/$C75)&gt;=MAX(1,-INT(-(K$6-'Plan'!$J74)/$C75)),"●",""),""),"")</f>
      </c>
      <c r="L75" s="20">
        <f>IF(AND(ISNUMBER($C75),ISNUMBER('Plan'!$J74),ISNUMBER(L$6)),IF($C75&gt;0,IF(INT((L$6+6-'Plan'!$J74)/$C75)&gt;=MAX(1,-INT(-(L$6-'Plan'!$J74)/$C75)),"●",""),""),"")</f>
      </c>
      <c r="M75" s="20">
        <f>IF(AND(ISNUMBER($C75),ISNUMBER('Plan'!$J74),ISNUMBER(M$6)),IF($C75&gt;0,IF(INT((M$6+6-'Plan'!$J74)/$C75)&gt;=MAX(1,-INT(-(M$6-'Plan'!$J74)/$C75)),"●",""),""),"")</f>
      </c>
      <c r="N75" s="20">
        <f>IF(AND(ISNUMBER($C75),ISNUMBER('Plan'!$J74),ISNUMBER(N$6)),IF($C75&gt;0,IF(INT((N$6+6-'Plan'!$J74)/$C75)&gt;=MAX(1,-INT(-(N$6-'Plan'!$J74)/$C75)),"●",""),""),"")</f>
      </c>
      <c r="O75" s="20">
        <f>IF(AND(ISNUMBER($C75),ISNUMBER('Plan'!$J74),ISNUMBER(O$6)),IF($C75&gt;0,IF(INT((O$6+6-'Plan'!$J74)/$C75)&gt;=MAX(1,-INT(-(O$6-'Plan'!$J74)/$C75)),"●",""),""),"")</f>
      </c>
      <c r="P75" s="20">
        <f>IF(AND(ISNUMBER($C75),ISNUMBER('Plan'!$J74),ISNUMBER(P$6)),IF($C75&gt;0,IF(INT((P$6+6-'Plan'!$J74)/$C75)&gt;=MAX(1,-INT(-(P$6-'Plan'!$J74)/$C75)),"●",""),""),"")</f>
      </c>
      <c r="Q75" s="20">
        <f>IF(AND(ISNUMBER($C75),ISNUMBER('Plan'!$J74),ISNUMBER(Q$6)),IF($C75&gt;0,IF(INT((Q$6+6-'Plan'!$J74)/$C75)&gt;=MAX(1,-INT(-(Q$6-'Plan'!$J74)/$C75)),"●",""),""),"")</f>
      </c>
      <c r="R75" s="20">
        <f>IF(AND(ISNUMBER($C75),ISNUMBER('Plan'!$J74),ISNUMBER(R$6)),IF($C75&gt;0,IF(INT((R$6+6-'Plan'!$J74)/$C75)&gt;=MAX(1,-INT(-(R$6-'Plan'!$J74)/$C75)),"●",""),""),"")</f>
      </c>
      <c r="S75" s="20">
        <f>IF(AND(ISNUMBER($C75),ISNUMBER('Plan'!$J74),ISNUMBER(S$6)),IF($C75&gt;0,IF(INT((S$6+6-'Plan'!$J74)/$C75)&gt;=MAX(1,-INT(-(S$6-'Plan'!$J74)/$C75)),"●",""),""),"")</f>
      </c>
      <c r="T75" s="20">
        <f>IF(AND(ISNUMBER($C75),ISNUMBER('Plan'!$J74),ISNUMBER(T$6)),IF($C75&gt;0,IF(INT((T$6+6-'Plan'!$J74)/$C75)&gt;=MAX(1,-INT(-(T$6-'Plan'!$J74)/$C75)),"●",""),""),"")</f>
      </c>
      <c r="U75" s="20">
        <f>IF(AND(ISNUMBER($C75),ISNUMBER('Plan'!$J74),ISNUMBER(U$6)),IF($C75&gt;0,IF(INT((U$6+6-'Plan'!$J74)/$C75)&gt;=MAX(1,-INT(-(U$6-'Plan'!$J74)/$C75)),"●",""),""),"")</f>
      </c>
      <c r="V75" s="20">
        <f>IF(AND(ISNUMBER($C75),ISNUMBER('Plan'!$J74),ISNUMBER(V$6)),IF($C75&gt;0,IF(INT((V$6+6-'Plan'!$J74)/$C75)&gt;=MAX(1,-INT(-(V$6-'Plan'!$J74)/$C75)),"●",""),""),"")</f>
      </c>
      <c r="W75" s="20">
        <f>IF(AND(ISNUMBER($C75),ISNUMBER('Plan'!$J74),ISNUMBER(W$6)),IF($C75&gt;0,IF(INT((W$6+6-'Plan'!$J74)/$C75)&gt;=MAX(1,-INT(-(W$6-'Plan'!$J74)/$C75)),"●",""),""),"")</f>
      </c>
      <c r="X75" s="20">
        <f>IF(AND(ISNUMBER($C75),ISNUMBER('Plan'!$J74),ISNUMBER(X$6)),IF($C75&gt;0,IF(INT((X$6+6-'Plan'!$J74)/$C75)&gt;=MAX(1,-INT(-(X$6-'Plan'!$J74)/$C75)),"●",""),""),"")</f>
      </c>
      <c r="Y75" s="20">
        <f>IF(AND(ISNUMBER($C75),ISNUMBER('Plan'!$J74),ISNUMBER(Y$6)),IF($C75&gt;0,IF(INT((Y$6+6-'Plan'!$J74)/$C75)&gt;=MAX(1,-INT(-(Y$6-'Plan'!$J74)/$C75)),"●",""),""),"")</f>
      </c>
      <c r="Z75" s="20">
        <f>IF(AND(ISNUMBER($C75),ISNUMBER('Plan'!$J74),ISNUMBER(Z$6)),IF($C75&gt;0,IF(INT((Z$6+6-'Plan'!$J74)/$C75)&gt;=MAX(1,-INT(-(Z$6-'Plan'!$J74)/$C75)),"●",""),""),"")</f>
      </c>
      <c r="AA75" s="20">
        <f>IF(AND(ISNUMBER($C75),ISNUMBER('Plan'!$J74),ISNUMBER(AA$6)),IF($C75&gt;0,IF(INT((AA$6+6-'Plan'!$J74)/$C75)&gt;=MAX(1,-INT(-(AA$6-'Plan'!$J74)/$C75)),"●",""),""),"")</f>
      </c>
      <c r="AB75" s="20">
        <f>IF(AND(ISNUMBER($C75),ISNUMBER('Plan'!$J74),ISNUMBER(AB$6)),IF($C75&gt;0,IF(INT((AB$6+6-'Plan'!$J74)/$C75)&gt;=MAX(1,-INT(-(AB$6-'Plan'!$J74)/$C75)),"●",""),""),"")</f>
      </c>
      <c r="AC75" s="20">
        <f>IF(AND(ISNUMBER($C75),ISNUMBER('Plan'!$J74),ISNUMBER(AC$6)),IF($C75&gt;0,IF(INT((AC$6+6-'Plan'!$J74)/$C75)&gt;=MAX(1,-INT(-(AC$6-'Plan'!$J74)/$C75)),"●",""),""),"")</f>
      </c>
      <c r="AD75" s="20">
        <f>IF(AND(ISNUMBER($C75),ISNUMBER('Plan'!$J74),ISNUMBER(AD$6)),IF($C75&gt;0,IF(INT((AD$6+6-'Plan'!$J74)/$C75)&gt;=MAX(1,-INT(-(AD$6-'Plan'!$J74)/$C75)),"●",""),""),"")</f>
      </c>
      <c r="AE75" s="20">
        <f>IF(AND(ISNUMBER($C75),ISNUMBER('Plan'!$J74),ISNUMBER(AE$6)),IF($C75&gt;0,IF(INT((AE$6+6-'Plan'!$J74)/$C75)&gt;=MAX(1,-INT(-(AE$6-'Plan'!$J74)/$C75)),"●",""),""),"")</f>
      </c>
      <c r="AF75" s="20">
        <f>IF(AND(ISNUMBER($C75),ISNUMBER('Plan'!$J74),ISNUMBER(AF$6)),IF($C75&gt;0,IF(INT((AF$6+6-'Plan'!$J74)/$C75)&gt;=MAX(1,-INT(-(AF$6-'Plan'!$J74)/$C75)),"●",""),""),"")</f>
      </c>
      <c r="AG75" s="20">
        <f>IF(AND(ISNUMBER($C75),ISNUMBER('Plan'!$J74),ISNUMBER(AG$6)),IF($C75&gt;0,IF(INT((AG$6+6-'Plan'!$J74)/$C75)&gt;=MAX(1,-INT(-(AG$6-'Plan'!$J74)/$C75)),"●",""),""),"")</f>
      </c>
      <c r="AH75" s="20">
        <f>IF(AND(ISNUMBER($C75),ISNUMBER('Plan'!$J74),ISNUMBER(AH$6)),IF($C75&gt;0,IF(INT((AH$6+6-'Plan'!$J74)/$C75)&gt;=MAX(1,-INT(-(AH$6-'Plan'!$J74)/$C75)),"●",""),""),"")</f>
      </c>
      <c r="AI75" s="20">
        <f>IF(AND(ISNUMBER($C75),ISNUMBER('Plan'!$J74),ISNUMBER(AI$6)),IF($C75&gt;0,IF(INT((AI$6+6-'Plan'!$J74)/$C75)&gt;=MAX(1,-INT(-(AI$6-'Plan'!$J74)/$C75)),"●",""),""),"")</f>
      </c>
      <c r="AJ75" s="20">
        <f>IF(AND(ISNUMBER($C75),ISNUMBER('Plan'!$J74),ISNUMBER(AJ$6)),IF($C75&gt;0,IF(INT((AJ$6+6-'Plan'!$J74)/$C75)&gt;=MAX(1,-INT(-(AJ$6-'Plan'!$J74)/$C75)),"●",""),""),"")</f>
      </c>
      <c r="AK75" s="20">
        <f>IF(AND(ISNUMBER($C75),ISNUMBER('Plan'!$J74),ISNUMBER(AK$6)),IF($C75&gt;0,IF(INT((AK$6+6-'Plan'!$J74)/$C75)&gt;=MAX(1,-INT(-(AK$6-'Plan'!$J74)/$C75)),"●",""),""),"")</f>
      </c>
      <c r="AL75" s="20">
        <f>IF(AND(ISNUMBER($C75),ISNUMBER('Plan'!$J74),ISNUMBER(AL$6)),IF($C75&gt;0,IF(INT((AL$6+6-'Plan'!$J74)/$C75)&gt;=MAX(1,-INT(-(AL$6-'Plan'!$J74)/$C75)),"●",""),""),"")</f>
      </c>
      <c r="AM75" s="20">
        <f>IF(AND(ISNUMBER($C75),ISNUMBER('Plan'!$J74),ISNUMBER(AM$6)),IF($C75&gt;0,IF(INT((AM$6+6-'Plan'!$J74)/$C75)&gt;=MAX(1,-INT(-(AM$6-'Plan'!$J74)/$C75)),"●",""),""),"")</f>
      </c>
      <c r="AN75" s="20">
        <f>IF(AND(ISNUMBER($C75),ISNUMBER('Plan'!$J74),ISNUMBER(AN$6)),IF($C75&gt;0,IF(INT((AN$6+6-'Plan'!$J74)/$C75)&gt;=MAX(1,-INT(-(AN$6-'Plan'!$J74)/$C75)),"●",""),""),"")</f>
      </c>
      <c r="AO75" s="20">
        <f>IF(AND(ISNUMBER($C75),ISNUMBER('Plan'!$J74),ISNUMBER(AO$6)),IF($C75&gt;0,IF(INT((AO$6+6-'Plan'!$J74)/$C75)&gt;=MAX(1,-INT(-(AO$6-'Plan'!$J74)/$C75)),"●",""),""),"")</f>
      </c>
      <c r="AP75" s="20">
        <f>IF(AND(ISNUMBER($C75),ISNUMBER('Plan'!$J74),ISNUMBER(AP$6)),IF($C75&gt;0,IF(INT((AP$6+6-'Plan'!$J74)/$C75)&gt;=MAX(1,-INT(-(AP$6-'Plan'!$J74)/$C75)),"●",""),""),"")</f>
      </c>
      <c r="AQ75" s="20">
        <f>IF(AND(ISNUMBER($C75),ISNUMBER('Plan'!$J74),ISNUMBER(AQ$6)),IF($C75&gt;0,IF(INT((AQ$6+6-'Plan'!$J74)/$C75)&gt;=MAX(1,-INT(-(AQ$6-'Plan'!$J74)/$C75)),"●",""),""),"")</f>
      </c>
      <c r="AR75" s="20">
        <f>IF(AND(ISNUMBER($C75),ISNUMBER('Plan'!$J74),ISNUMBER(AR$6)),IF($C75&gt;0,IF(INT((AR$6+6-'Plan'!$J74)/$C75)&gt;=MAX(1,-INT(-(AR$6-'Plan'!$J74)/$C75)),"●",""),""),"")</f>
      </c>
      <c r="AS75" s="20">
        <f>IF(AND(ISNUMBER($C75),ISNUMBER('Plan'!$J74),ISNUMBER(AS$6)),IF($C75&gt;0,IF(INT((AS$6+6-'Plan'!$J74)/$C75)&gt;=MAX(1,-INT(-(AS$6-'Plan'!$J74)/$C75)),"●",""),""),"")</f>
      </c>
      <c r="AT75" s="20">
        <f>IF(AND(ISNUMBER($C75),ISNUMBER('Plan'!$J74),ISNUMBER(AT$6)),IF($C75&gt;0,IF(INT((AT$6+6-'Plan'!$J74)/$C75)&gt;=MAX(1,-INT(-(AT$6-'Plan'!$J74)/$C75)),"●",""),""),"")</f>
      </c>
      <c r="AU75" s="20">
        <f>IF(AND(ISNUMBER($C75),ISNUMBER('Plan'!$J74),ISNUMBER(AU$6)),IF($C75&gt;0,IF(INT((AU$6+6-'Plan'!$J74)/$C75)&gt;=MAX(1,-INT(-(AU$6-'Plan'!$J74)/$C75)),"●",""),""),"")</f>
      </c>
      <c r="AV75" s="20">
        <f>IF(AND(ISNUMBER($C75),ISNUMBER('Plan'!$J74),ISNUMBER(AV$6)),IF($C75&gt;0,IF(INT((AV$6+6-'Plan'!$J74)/$C75)&gt;=MAX(1,-INT(-(AV$6-'Plan'!$J74)/$C75)),"●",""),""),"")</f>
      </c>
      <c r="AW75" s="20">
        <f>IF(AND(ISNUMBER($C75),ISNUMBER('Plan'!$J74),ISNUMBER(AW$6)),IF($C75&gt;0,IF(INT((AW$6+6-'Plan'!$J74)/$C75)&gt;=MAX(1,-INT(-(AW$6-'Plan'!$J74)/$C75)),"●",""),""),"")</f>
      </c>
      <c r="AX75" s="20">
        <f>IF(AND(ISNUMBER($C75),ISNUMBER('Plan'!$J74),ISNUMBER(AX$6)),IF($C75&gt;0,IF(INT((AX$6+6-'Plan'!$J74)/$C75)&gt;=MAX(1,-INT(-(AX$6-'Plan'!$J74)/$C75)),"●",""),""),"")</f>
      </c>
      <c r="AY75" s="20">
        <f>IF(AND(ISNUMBER($C75),ISNUMBER('Plan'!$J74),ISNUMBER(AY$6)),IF($C75&gt;0,IF(INT((AY$6+6-'Plan'!$J74)/$C75)&gt;=MAX(1,-INT(-(AY$6-'Plan'!$J74)/$C75)),"●",""),""),"")</f>
      </c>
      <c r="AZ75" s="20">
        <f>IF(AND(ISNUMBER($C75),ISNUMBER('Plan'!$J74),ISNUMBER(AZ$6)),IF($C75&gt;0,IF(INT((AZ$6+6-'Plan'!$J74)/$C75)&gt;=MAX(1,-INT(-(AZ$6-'Plan'!$J74)/$C75)),"●",""),""),"")</f>
      </c>
      <c r="BA75" s="20">
        <f>IF(AND(ISNUMBER($C75),ISNUMBER('Plan'!$J74),ISNUMBER(BA$6)),IF($C75&gt;0,IF(INT((BA$6+6-'Plan'!$J74)/$C75)&gt;=MAX(1,-INT(-(BA$6-'Plan'!$J74)/$C75)),"●",""),""),"")</f>
      </c>
      <c r="BB75" s="20">
        <f>IF(AND(ISNUMBER($C75),ISNUMBER('Plan'!$J74),ISNUMBER(BB$6)),IF($C75&gt;0,IF(INT((BB$6+6-'Plan'!$J74)/$C75)&gt;=MAX(1,-INT(-(BB$6-'Plan'!$J74)/$C75)),"●",""),""),"")</f>
      </c>
      <c r="BC75" s="20">
        <f>IF(AND(ISNUMBER($C75),ISNUMBER('Plan'!$J74),ISNUMBER(BC$6)),IF($C75&gt;0,IF(INT((BC$6+6-'Plan'!$J74)/$C75)&gt;=MAX(1,-INT(-(BC$6-'Plan'!$J74)/$C75)),"●",""),""),"")</f>
      </c>
      <c r="BD75" s="20">
        <f>IF(AND(ISNUMBER($C75),ISNUMBER('Plan'!$J74),ISNUMBER(BD$6)),IF($C75&gt;0,IF(INT((BD$6+6-'Plan'!$J74)/$C75)&gt;=MAX(1,-INT(-(BD$6-'Plan'!$J74)/$C75)),"●",""),""),"")</f>
      </c>
    </row>
    <row r="76" spans="1:56" x14ac:dyDescent="0.25">
      <c r="A76" s="11">
        <f>IF('Plan'!B75="",IF('Plan'!A75="","",'Plan'!A75),'Plan'!B75)</f>
      </c>
      <c r="B76" s="11">
        <f>IF('Plan'!D75="","",'Plan'!D75)</f>
      </c>
      <c r="C76" s="18">
        <f>IF(ISNUMBER('Plan'!F75),IF('Plan'!G75="meses",'Plan'!F75*365.25/12,IF('Plan'!G75="semanas",'Plan'!F75*7,IF('Plan'!G75="días",'Plan'!F75,""))),"")</f>
      </c>
      <c r="D76" s="19">
        <f>IF(ISNUMBER('Plan'!H75),'Plan'!H75,"")</f>
      </c>
      <c r="E76" s="20">
        <f>IF(AND(ISNUMBER($C76),ISNUMBER('Plan'!$J75),ISNUMBER(E$6)),IF($C76&gt;0,IF(INT((E$6+6-'Plan'!$J75)/$C76)&gt;=MAX(1,-INT(-(E$6-'Plan'!$J75)/$C76)),"●",""),""),"")</f>
      </c>
      <c r="F76" s="20">
        <f>IF(AND(ISNUMBER($C76),ISNUMBER('Plan'!$J75),ISNUMBER(F$6)),IF($C76&gt;0,IF(INT((F$6+6-'Plan'!$J75)/$C76)&gt;=MAX(1,-INT(-(F$6-'Plan'!$J75)/$C76)),"●",""),""),"")</f>
      </c>
      <c r="G76" s="20">
        <f>IF(AND(ISNUMBER($C76),ISNUMBER('Plan'!$J75),ISNUMBER(G$6)),IF($C76&gt;0,IF(INT((G$6+6-'Plan'!$J75)/$C76)&gt;=MAX(1,-INT(-(G$6-'Plan'!$J75)/$C76)),"●",""),""),"")</f>
      </c>
      <c r="H76" s="20">
        <f>IF(AND(ISNUMBER($C76),ISNUMBER('Plan'!$J75),ISNUMBER(H$6)),IF($C76&gt;0,IF(INT((H$6+6-'Plan'!$J75)/$C76)&gt;=MAX(1,-INT(-(H$6-'Plan'!$J75)/$C76)),"●",""),""),"")</f>
      </c>
      <c r="I76" s="20">
        <f>IF(AND(ISNUMBER($C76),ISNUMBER('Plan'!$J75),ISNUMBER(I$6)),IF($C76&gt;0,IF(INT((I$6+6-'Plan'!$J75)/$C76)&gt;=MAX(1,-INT(-(I$6-'Plan'!$J75)/$C76)),"●",""),""),"")</f>
      </c>
      <c r="J76" s="20">
        <f>IF(AND(ISNUMBER($C76),ISNUMBER('Plan'!$J75),ISNUMBER(J$6)),IF($C76&gt;0,IF(INT((J$6+6-'Plan'!$J75)/$C76)&gt;=MAX(1,-INT(-(J$6-'Plan'!$J75)/$C76)),"●",""),""),"")</f>
      </c>
      <c r="K76" s="20">
        <f>IF(AND(ISNUMBER($C76),ISNUMBER('Plan'!$J75),ISNUMBER(K$6)),IF($C76&gt;0,IF(INT((K$6+6-'Plan'!$J75)/$C76)&gt;=MAX(1,-INT(-(K$6-'Plan'!$J75)/$C76)),"●",""),""),"")</f>
      </c>
      <c r="L76" s="20">
        <f>IF(AND(ISNUMBER($C76),ISNUMBER('Plan'!$J75),ISNUMBER(L$6)),IF($C76&gt;0,IF(INT((L$6+6-'Plan'!$J75)/$C76)&gt;=MAX(1,-INT(-(L$6-'Plan'!$J75)/$C76)),"●",""),""),"")</f>
      </c>
      <c r="M76" s="20">
        <f>IF(AND(ISNUMBER($C76),ISNUMBER('Plan'!$J75),ISNUMBER(M$6)),IF($C76&gt;0,IF(INT((M$6+6-'Plan'!$J75)/$C76)&gt;=MAX(1,-INT(-(M$6-'Plan'!$J75)/$C76)),"●",""),""),"")</f>
      </c>
      <c r="N76" s="20">
        <f>IF(AND(ISNUMBER($C76),ISNUMBER('Plan'!$J75),ISNUMBER(N$6)),IF($C76&gt;0,IF(INT((N$6+6-'Plan'!$J75)/$C76)&gt;=MAX(1,-INT(-(N$6-'Plan'!$J75)/$C76)),"●",""),""),"")</f>
      </c>
      <c r="O76" s="20">
        <f>IF(AND(ISNUMBER($C76),ISNUMBER('Plan'!$J75),ISNUMBER(O$6)),IF($C76&gt;0,IF(INT((O$6+6-'Plan'!$J75)/$C76)&gt;=MAX(1,-INT(-(O$6-'Plan'!$J75)/$C76)),"●",""),""),"")</f>
      </c>
      <c r="P76" s="20">
        <f>IF(AND(ISNUMBER($C76),ISNUMBER('Plan'!$J75),ISNUMBER(P$6)),IF($C76&gt;0,IF(INT((P$6+6-'Plan'!$J75)/$C76)&gt;=MAX(1,-INT(-(P$6-'Plan'!$J75)/$C76)),"●",""),""),"")</f>
      </c>
      <c r="Q76" s="20">
        <f>IF(AND(ISNUMBER($C76),ISNUMBER('Plan'!$J75),ISNUMBER(Q$6)),IF($C76&gt;0,IF(INT((Q$6+6-'Plan'!$J75)/$C76)&gt;=MAX(1,-INT(-(Q$6-'Plan'!$J75)/$C76)),"●",""),""),"")</f>
      </c>
      <c r="R76" s="20">
        <f>IF(AND(ISNUMBER($C76),ISNUMBER('Plan'!$J75),ISNUMBER(R$6)),IF($C76&gt;0,IF(INT((R$6+6-'Plan'!$J75)/$C76)&gt;=MAX(1,-INT(-(R$6-'Plan'!$J75)/$C76)),"●",""),""),"")</f>
      </c>
      <c r="S76" s="20">
        <f>IF(AND(ISNUMBER($C76),ISNUMBER('Plan'!$J75),ISNUMBER(S$6)),IF($C76&gt;0,IF(INT((S$6+6-'Plan'!$J75)/$C76)&gt;=MAX(1,-INT(-(S$6-'Plan'!$J75)/$C76)),"●",""),""),"")</f>
      </c>
      <c r="T76" s="20">
        <f>IF(AND(ISNUMBER($C76),ISNUMBER('Plan'!$J75),ISNUMBER(T$6)),IF($C76&gt;0,IF(INT((T$6+6-'Plan'!$J75)/$C76)&gt;=MAX(1,-INT(-(T$6-'Plan'!$J75)/$C76)),"●",""),""),"")</f>
      </c>
      <c r="U76" s="20">
        <f>IF(AND(ISNUMBER($C76),ISNUMBER('Plan'!$J75),ISNUMBER(U$6)),IF($C76&gt;0,IF(INT((U$6+6-'Plan'!$J75)/$C76)&gt;=MAX(1,-INT(-(U$6-'Plan'!$J75)/$C76)),"●",""),""),"")</f>
      </c>
      <c r="V76" s="20">
        <f>IF(AND(ISNUMBER($C76),ISNUMBER('Plan'!$J75),ISNUMBER(V$6)),IF($C76&gt;0,IF(INT((V$6+6-'Plan'!$J75)/$C76)&gt;=MAX(1,-INT(-(V$6-'Plan'!$J75)/$C76)),"●",""),""),"")</f>
      </c>
      <c r="W76" s="20">
        <f>IF(AND(ISNUMBER($C76),ISNUMBER('Plan'!$J75),ISNUMBER(W$6)),IF($C76&gt;0,IF(INT((W$6+6-'Plan'!$J75)/$C76)&gt;=MAX(1,-INT(-(W$6-'Plan'!$J75)/$C76)),"●",""),""),"")</f>
      </c>
      <c r="X76" s="20">
        <f>IF(AND(ISNUMBER($C76),ISNUMBER('Plan'!$J75),ISNUMBER(X$6)),IF($C76&gt;0,IF(INT((X$6+6-'Plan'!$J75)/$C76)&gt;=MAX(1,-INT(-(X$6-'Plan'!$J75)/$C76)),"●",""),""),"")</f>
      </c>
      <c r="Y76" s="20">
        <f>IF(AND(ISNUMBER($C76),ISNUMBER('Plan'!$J75),ISNUMBER(Y$6)),IF($C76&gt;0,IF(INT((Y$6+6-'Plan'!$J75)/$C76)&gt;=MAX(1,-INT(-(Y$6-'Plan'!$J75)/$C76)),"●",""),""),"")</f>
      </c>
      <c r="Z76" s="20">
        <f>IF(AND(ISNUMBER($C76),ISNUMBER('Plan'!$J75),ISNUMBER(Z$6)),IF($C76&gt;0,IF(INT((Z$6+6-'Plan'!$J75)/$C76)&gt;=MAX(1,-INT(-(Z$6-'Plan'!$J75)/$C76)),"●",""),""),"")</f>
      </c>
      <c r="AA76" s="20">
        <f>IF(AND(ISNUMBER($C76),ISNUMBER('Plan'!$J75),ISNUMBER(AA$6)),IF($C76&gt;0,IF(INT((AA$6+6-'Plan'!$J75)/$C76)&gt;=MAX(1,-INT(-(AA$6-'Plan'!$J75)/$C76)),"●",""),""),"")</f>
      </c>
      <c r="AB76" s="20">
        <f>IF(AND(ISNUMBER($C76),ISNUMBER('Plan'!$J75),ISNUMBER(AB$6)),IF($C76&gt;0,IF(INT((AB$6+6-'Plan'!$J75)/$C76)&gt;=MAX(1,-INT(-(AB$6-'Plan'!$J75)/$C76)),"●",""),""),"")</f>
      </c>
      <c r="AC76" s="20">
        <f>IF(AND(ISNUMBER($C76),ISNUMBER('Plan'!$J75),ISNUMBER(AC$6)),IF($C76&gt;0,IF(INT((AC$6+6-'Plan'!$J75)/$C76)&gt;=MAX(1,-INT(-(AC$6-'Plan'!$J75)/$C76)),"●",""),""),"")</f>
      </c>
      <c r="AD76" s="20">
        <f>IF(AND(ISNUMBER($C76),ISNUMBER('Plan'!$J75),ISNUMBER(AD$6)),IF($C76&gt;0,IF(INT((AD$6+6-'Plan'!$J75)/$C76)&gt;=MAX(1,-INT(-(AD$6-'Plan'!$J75)/$C76)),"●",""),""),"")</f>
      </c>
      <c r="AE76" s="20">
        <f>IF(AND(ISNUMBER($C76),ISNUMBER('Plan'!$J75),ISNUMBER(AE$6)),IF($C76&gt;0,IF(INT((AE$6+6-'Plan'!$J75)/$C76)&gt;=MAX(1,-INT(-(AE$6-'Plan'!$J75)/$C76)),"●",""),""),"")</f>
      </c>
      <c r="AF76" s="20">
        <f>IF(AND(ISNUMBER($C76),ISNUMBER('Plan'!$J75),ISNUMBER(AF$6)),IF($C76&gt;0,IF(INT((AF$6+6-'Plan'!$J75)/$C76)&gt;=MAX(1,-INT(-(AF$6-'Plan'!$J75)/$C76)),"●",""),""),"")</f>
      </c>
      <c r="AG76" s="20">
        <f>IF(AND(ISNUMBER($C76),ISNUMBER('Plan'!$J75),ISNUMBER(AG$6)),IF($C76&gt;0,IF(INT((AG$6+6-'Plan'!$J75)/$C76)&gt;=MAX(1,-INT(-(AG$6-'Plan'!$J75)/$C76)),"●",""),""),"")</f>
      </c>
      <c r="AH76" s="20">
        <f>IF(AND(ISNUMBER($C76),ISNUMBER('Plan'!$J75),ISNUMBER(AH$6)),IF($C76&gt;0,IF(INT((AH$6+6-'Plan'!$J75)/$C76)&gt;=MAX(1,-INT(-(AH$6-'Plan'!$J75)/$C76)),"●",""),""),"")</f>
      </c>
      <c r="AI76" s="20">
        <f>IF(AND(ISNUMBER($C76),ISNUMBER('Plan'!$J75),ISNUMBER(AI$6)),IF($C76&gt;0,IF(INT((AI$6+6-'Plan'!$J75)/$C76)&gt;=MAX(1,-INT(-(AI$6-'Plan'!$J75)/$C76)),"●",""),""),"")</f>
      </c>
      <c r="AJ76" s="20">
        <f>IF(AND(ISNUMBER($C76),ISNUMBER('Plan'!$J75),ISNUMBER(AJ$6)),IF($C76&gt;0,IF(INT((AJ$6+6-'Plan'!$J75)/$C76)&gt;=MAX(1,-INT(-(AJ$6-'Plan'!$J75)/$C76)),"●",""),""),"")</f>
      </c>
      <c r="AK76" s="20">
        <f>IF(AND(ISNUMBER($C76),ISNUMBER('Plan'!$J75),ISNUMBER(AK$6)),IF($C76&gt;0,IF(INT((AK$6+6-'Plan'!$J75)/$C76)&gt;=MAX(1,-INT(-(AK$6-'Plan'!$J75)/$C76)),"●",""),""),"")</f>
      </c>
      <c r="AL76" s="20">
        <f>IF(AND(ISNUMBER($C76),ISNUMBER('Plan'!$J75),ISNUMBER(AL$6)),IF($C76&gt;0,IF(INT((AL$6+6-'Plan'!$J75)/$C76)&gt;=MAX(1,-INT(-(AL$6-'Plan'!$J75)/$C76)),"●",""),""),"")</f>
      </c>
      <c r="AM76" s="20">
        <f>IF(AND(ISNUMBER($C76),ISNUMBER('Plan'!$J75),ISNUMBER(AM$6)),IF($C76&gt;0,IF(INT((AM$6+6-'Plan'!$J75)/$C76)&gt;=MAX(1,-INT(-(AM$6-'Plan'!$J75)/$C76)),"●",""),""),"")</f>
      </c>
      <c r="AN76" s="20">
        <f>IF(AND(ISNUMBER($C76),ISNUMBER('Plan'!$J75),ISNUMBER(AN$6)),IF($C76&gt;0,IF(INT((AN$6+6-'Plan'!$J75)/$C76)&gt;=MAX(1,-INT(-(AN$6-'Plan'!$J75)/$C76)),"●",""),""),"")</f>
      </c>
      <c r="AO76" s="20">
        <f>IF(AND(ISNUMBER($C76),ISNUMBER('Plan'!$J75),ISNUMBER(AO$6)),IF($C76&gt;0,IF(INT((AO$6+6-'Plan'!$J75)/$C76)&gt;=MAX(1,-INT(-(AO$6-'Plan'!$J75)/$C76)),"●",""),""),"")</f>
      </c>
      <c r="AP76" s="20">
        <f>IF(AND(ISNUMBER($C76),ISNUMBER('Plan'!$J75),ISNUMBER(AP$6)),IF($C76&gt;0,IF(INT((AP$6+6-'Plan'!$J75)/$C76)&gt;=MAX(1,-INT(-(AP$6-'Plan'!$J75)/$C76)),"●",""),""),"")</f>
      </c>
      <c r="AQ76" s="20">
        <f>IF(AND(ISNUMBER($C76),ISNUMBER('Plan'!$J75),ISNUMBER(AQ$6)),IF($C76&gt;0,IF(INT((AQ$6+6-'Plan'!$J75)/$C76)&gt;=MAX(1,-INT(-(AQ$6-'Plan'!$J75)/$C76)),"●",""),""),"")</f>
      </c>
      <c r="AR76" s="20">
        <f>IF(AND(ISNUMBER($C76),ISNUMBER('Plan'!$J75),ISNUMBER(AR$6)),IF($C76&gt;0,IF(INT((AR$6+6-'Plan'!$J75)/$C76)&gt;=MAX(1,-INT(-(AR$6-'Plan'!$J75)/$C76)),"●",""),""),"")</f>
      </c>
      <c r="AS76" s="20">
        <f>IF(AND(ISNUMBER($C76),ISNUMBER('Plan'!$J75),ISNUMBER(AS$6)),IF($C76&gt;0,IF(INT((AS$6+6-'Plan'!$J75)/$C76)&gt;=MAX(1,-INT(-(AS$6-'Plan'!$J75)/$C76)),"●",""),""),"")</f>
      </c>
      <c r="AT76" s="20">
        <f>IF(AND(ISNUMBER($C76),ISNUMBER('Plan'!$J75),ISNUMBER(AT$6)),IF($C76&gt;0,IF(INT((AT$6+6-'Plan'!$J75)/$C76)&gt;=MAX(1,-INT(-(AT$6-'Plan'!$J75)/$C76)),"●",""),""),"")</f>
      </c>
      <c r="AU76" s="20">
        <f>IF(AND(ISNUMBER($C76),ISNUMBER('Plan'!$J75),ISNUMBER(AU$6)),IF($C76&gt;0,IF(INT((AU$6+6-'Plan'!$J75)/$C76)&gt;=MAX(1,-INT(-(AU$6-'Plan'!$J75)/$C76)),"●",""),""),"")</f>
      </c>
      <c r="AV76" s="20">
        <f>IF(AND(ISNUMBER($C76),ISNUMBER('Plan'!$J75),ISNUMBER(AV$6)),IF($C76&gt;0,IF(INT((AV$6+6-'Plan'!$J75)/$C76)&gt;=MAX(1,-INT(-(AV$6-'Plan'!$J75)/$C76)),"●",""),""),"")</f>
      </c>
      <c r="AW76" s="20">
        <f>IF(AND(ISNUMBER($C76),ISNUMBER('Plan'!$J75),ISNUMBER(AW$6)),IF($C76&gt;0,IF(INT((AW$6+6-'Plan'!$J75)/$C76)&gt;=MAX(1,-INT(-(AW$6-'Plan'!$J75)/$C76)),"●",""),""),"")</f>
      </c>
      <c r="AX76" s="20">
        <f>IF(AND(ISNUMBER($C76),ISNUMBER('Plan'!$J75),ISNUMBER(AX$6)),IF($C76&gt;0,IF(INT((AX$6+6-'Plan'!$J75)/$C76)&gt;=MAX(1,-INT(-(AX$6-'Plan'!$J75)/$C76)),"●",""),""),"")</f>
      </c>
      <c r="AY76" s="20">
        <f>IF(AND(ISNUMBER($C76),ISNUMBER('Plan'!$J75),ISNUMBER(AY$6)),IF($C76&gt;0,IF(INT((AY$6+6-'Plan'!$J75)/$C76)&gt;=MAX(1,-INT(-(AY$6-'Plan'!$J75)/$C76)),"●",""),""),"")</f>
      </c>
      <c r="AZ76" s="20">
        <f>IF(AND(ISNUMBER($C76),ISNUMBER('Plan'!$J75),ISNUMBER(AZ$6)),IF($C76&gt;0,IF(INT((AZ$6+6-'Plan'!$J75)/$C76)&gt;=MAX(1,-INT(-(AZ$6-'Plan'!$J75)/$C76)),"●",""),""),"")</f>
      </c>
      <c r="BA76" s="20">
        <f>IF(AND(ISNUMBER($C76),ISNUMBER('Plan'!$J75),ISNUMBER(BA$6)),IF($C76&gt;0,IF(INT((BA$6+6-'Plan'!$J75)/$C76)&gt;=MAX(1,-INT(-(BA$6-'Plan'!$J75)/$C76)),"●",""),""),"")</f>
      </c>
      <c r="BB76" s="20">
        <f>IF(AND(ISNUMBER($C76),ISNUMBER('Plan'!$J75),ISNUMBER(BB$6)),IF($C76&gt;0,IF(INT((BB$6+6-'Plan'!$J75)/$C76)&gt;=MAX(1,-INT(-(BB$6-'Plan'!$J75)/$C76)),"●",""),""),"")</f>
      </c>
      <c r="BC76" s="20">
        <f>IF(AND(ISNUMBER($C76),ISNUMBER('Plan'!$J75),ISNUMBER(BC$6)),IF($C76&gt;0,IF(INT((BC$6+6-'Plan'!$J75)/$C76)&gt;=MAX(1,-INT(-(BC$6-'Plan'!$J75)/$C76)),"●",""),""),"")</f>
      </c>
      <c r="BD76" s="20">
        <f>IF(AND(ISNUMBER($C76),ISNUMBER('Plan'!$J75),ISNUMBER(BD$6)),IF($C76&gt;0,IF(INT((BD$6+6-'Plan'!$J75)/$C76)&gt;=MAX(1,-INT(-(BD$6-'Plan'!$J75)/$C76)),"●",""),""),"")</f>
      </c>
    </row>
    <row r="77" spans="1:56" x14ac:dyDescent="0.25">
      <c r="A77" s="11">
        <f>IF('Plan'!B76="",IF('Plan'!A76="","",'Plan'!A76),'Plan'!B76)</f>
      </c>
      <c r="B77" s="11">
        <f>IF('Plan'!D76="","",'Plan'!D76)</f>
      </c>
      <c r="C77" s="18">
        <f>IF(ISNUMBER('Plan'!F76),IF('Plan'!G76="meses",'Plan'!F76*365.25/12,IF('Plan'!G76="semanas",'Plan'!F76*7,IF('Plan'!G76="días",'Plan'!F76,""))),"")</f>
      </c>
      <c r="D77" s="19">
        <f>IF(ISNUMBER('Plan'!H76),'Plan'!H76,"")</f>
      </c>
      <c r="E77" s="20">
        <f>IF(AND(ISNUMBER($C77),ISNUMBER('Plan'!$J76),ISNUMBER(E$6)),IF($C77&gt;0,IF(INT((E$6+6-'Plan'!$J76)/$C77)&gt;=MAX(1,-INT(-(E$6-'Plan'!$J76)/$C77)),"●",""),""),"")</f>
      </c>
      <c r="F77" s="20">
        <f>IF(AND(ISNUMBER($C77),ISNUMBER('Plan'!$J76),ISNUMBER(F$6)),IF($C77&gt;0,IF(INT((F$6+6-'Plan'!$J76)/$C77)&gt;=MAX(1,-INT(-(F$6-'Plan'!$J76)/$C77)),"●",""),""),"")</f>
      </c>
      <c r="G77" s="20">
        <f>IF(AND(ISNUMBER($C77),ISNUMBER('Plan'!$J76),ISNUMBER(G$6)),IF($C77&gt;0,IF(INT((G$6+6-'Plan'!$J76)/$C77)&gt;=MAX(1,-INT(-(G$6-'Plan'!$J76)/$C77)),"●",""),""),"")</f>
      </c>
      <c r="H77" s="20">
        <f>IF(AND(ISNUMBER($C77),ISNUMBER('Plan'!$J76),ISNUMBER(H$6)),IF($C77&gt;0,IF(INT((H$6+6-'Plan'!$J76)/$C77)&gt;=MAX(1,-INT(-(H$6-'Plan'!$J76)/$C77)),"●",""),""),"")</f>
      </c>
      <c r="I77" s="20">
        <f>IF(AND(ISNUMBER($C77),ISNUMBER('Plan'!$J76),ISNUMBER(I$6)),IF($C77&gt;0,IF(INT((I$6+6-'Plan'!$J76)/$C77)&gt;=MAX(1,-INT(-(I$6-'Plan'!$J76)/$C77)),"●",""),""),"")</f>
      </c>
      <c r="J77" s="20">
        <f>IF(AND(ISNUMBER($C77),ISNUMBER('Plan'!$J76),ISNUMBER(J$6)),IF($C77&gt;0,IF(INT((J$6+6-'Plan'!$J76)/$C77)&gt;=MAX(1,-INT(-(J$6-'Plan'!$J76)/$C77)),"●",""),""),"")</f>
      </c>
      <c r="K77" s="20">
        <f>IF(AND(ISNUMBER($C77),ISNUMBER('Plan'!$J76),ISNUMBER(K$6)),IF($C77&gt;0,IF(INT((K$6+6-'Plan'!$J76)/$C77)&gt;=MAX(1,-INT(-(K$6-'Plan'!$J76)/$C77)),"●",""),""),"")</f>
      </c>
      <c r="L77" s="20">
        <f>IF(AND(ISNUMBER($C77),ISNUMBER('Plan'!$J76),ISNUMBER(L$6)),IF($C77&gt;0,IF(INT((L$6+6-'Plan'!$J76)/$C77)&gt;=MAX(1,-INT(-(L$6-'Plan'!$J76)/$C77)),"●",""),""),"")</f>
      </c>
      <c r="M77" s="20">
        <f>IF(AND(ISNUMBER($C77),ISNUMBER('Plan'!$J76),ISNUMBER(M$6)),IF($C77&gt;0,IF(INT((M$6+6-'Plan'!$J76)/$C77)&gt;=MAX(1,-INT(-(M$6-'Plan'!$J76)/$C77)),"●",""),""),"")</f>
      </c>
      <c r="N77" s="20">
        <f>IF(AND(ISNUMBER($C77),ISNUMBER('Plan'!$J76),ISNUMBER(N$6)),IF($C77&gt;0,IF(INT((N$6+6-'Plan'!$J76)/$C77)&gt;=MAX(1,-INT(-(N$6-'Plan'!$J76)/$C77)),"●",""),""),"")</f>
      </c>
      <c r="O77" s="20">
        <f>IF(AND(ISNUMBER($C77),ISNUMBER('Plan'!$J76),ISNUMBER(O$6)),IF($C77&gt;0,IF(INT((O$6+6-'Plan'!$J76)/$C77)&gt;=MAX(1,-INT(-(O$6-'Plan'!$J76)/$C77)),"●",""),""),"")</f>
      </c>
      <c r="P77" s="20">
        <f>IF(AND(ISNUMBER($C77),ISNUMBER('Plan'!$J76),ISNUMBER(P$6)),IF($C77&gt;0,IF(INT((P$6+6-'Plan'!$J76)/$C77)&gt;=MAX(1,-INT(-(P$6-'Plan'!$J76)/$C77)),"●",""),""),"")</f>
      </c>
      <c r="Q77" s="20">
        <f>IF(AND(ISNUMBER($C77),ISNUMBER('Plan'!$J76),ISNUMBER(Q$6)),IF($C77&gt;0,IF(INT((Q$6+6-'Plan'!$J76)/$C77)&gt;=MAX(1,-INT(-(Q$6-'Plan'!$J76)/$C77)),"●",""),""),"")</f>
      </c>
      <c r="R77" s="20">
        <f>IF(AND(ISNUMBER($C77),ISNUMBER('Plan'!$J76),ISNUMBER(R$6)),IF($C77&gt;0,IF(INT((R$6+6-'Plan'!$J76)/$C77)&gt;=MAX(1,-INT(-(R$6-'Plan'!$J76)/$C77)),"●",""),""),"")</f>
      </c>
      <c r="S77" s="20">
        <f>IF(AND(ISNUMBER($C77),ISNUMBER('Plan'!$J76),ISNUMBER(S$6)),IF($C77&gt;0,IF(INT((S$6+6-'Plan'!$J76)/$C77)&gt;=MAX(1,-INT(-(S$6-'Plan'!$J76)/$C77)),"●",""),""),"")</f>
      </c>
      <c r="T77" s="20">
        <f>IF(AND(ISNUMBER($C77),ISNUMBER('Plan'!$J76),ISNUMBER(T$6)),IF($C77&gt;0,IF(INT((T$6+6-'Plan'!$J76)/$C77)&gt;=MAX(1,-INT(-(T$6-'Plan'!$J76)/$C77)),"●",""),""),"")</f>
      </c>
      <c r="U77" s="20">
        <f>IF(AND(ISNUMBER($C77),ISNUMBER('Plan'!$J76),ISNUMBER(U$6)),IF($C77&gt;0,IF(INT((U$6+6-'Plan'!$J76)/$C77)&gt;=MAX(1,-INT(-(U$6-'Plan'!$J76)/$C77)),"●",""),""),"")</f>
      </c>
      <c r="V77" s="20">
        <f>IF(AND(ISNUMBER($C77),ISNUMBER('Plan'!$J76),ISNUMBER(V$6)),IF($C77&gt;0,IF(INT((V$6+6-'Plan'!$J76)/$C77)&gt;=MAX(1,-INT(-(V$6-'Plan'!$J76)/$C77)),"●",""),""),"")</f>
      </c>
      <c r="W77" s="20">
        <f>IF(AND(ISNUMBER($C77),ISNUMBER('Plan'!$J76),ISNUMBER(W$6)),IF($C77&gt;0,IF(INT((W$6+6-'Plan'!$J76)/$C77)&gt;=MAX(1,-INT(-(W$6-'Plan'!$J76)/$C77)),"●",""),""),"")</f>
      </c>
      <c r="X77" s="20">
        <f>IF(AND(ISNUMBER($C77),ISNUMBER('Plan'!$J76),ISNUMBER(X$6)),IF($C77&gt;0,IF(INT((X$6+6-'Plan'!$J76)/$C77)&gt;=MAX(1,-INT(-(X$6-'Plan'!$J76)/$C77)),"●",""),""),"")</f>
      </c>
      <c r="Y77" s="20">
        <f>IF(AND(ISNUMBER($C77),ISNUMBER('Plan'!$J76),ISNUMBER(Y$6)),IF($C77&gt;0,IF(INT((Y$6+6-'Plan'!$J76)/$C77)&gt;=MAX(1,-INT(-(Y$6-'Plan'!$J76)/$C77)),"●",""),""),"")</f>
      </c>
      <c r="Z77" s="20">
        <f>IF(AND(ISNUMBER($C77),ISNUMBER('Plan'!$J76),ISNUMBER(Z$6)),IF($C77&gt;0,IF(INT((Z$6+6-'Plan'!$J76)/$C77)&gt;=MAX(1,-INT(-(Z$6-'Plan'!$J76)/$C77)),"●",""),""),"")</f>
      </c>
      <c r="AA77" s="20">
        <f>IF(AND(ISNUMBER($C77),ISNUMBER('Plan'!$J76),ISNUMBER(AA$6)),IF($C77&gt;0,IF(INT((AA$6+6-'Plan'!$J76)/$C77)&gt;=MAX(1,-INT(-(AA$6-'Plan'!$J76)/$C77)),"●",""),""),"")</f>
      </c>
      <c r="AB77" s="20">
        <f>IF(AND(ISNUMBER($C77),ISNUMBER('Plan'!$J76),ISNUMBER(AB$6)),IF($C77&gt;0,IF(INT((AB$6+6-'Plan'!$J76)/$C77)&gt;=MAX(1,-INT(-(AB$6-'Plan'!$J76)/$C77)),"●",""),""),"")</f>
      </c>
      <c r="AC77" s="20">
        <f>IF(AND(ISNUMBER($C77),ISNUMBER('Plan'!$J76),ISNUMBER(AC$6)),IF($C77&gt;0,IF(INT((AC$6+6-'Plan'!$J76)/$C77)&gt;=MAX(1,-INT(-(AC$6-'Plan'!$J76)/$C77)),"●",""),""),"")</f>
      </c>
      <c r="AD77" s="20">
        <f>IF(AND(ISNUMBER($C77),ISNUMBER('Plan'!$J76),ISNUMBER(AD$6)),IF($C77&gt;0,IF(INT((AD$6+6-'Plan'!$J76)/$C77)&gt;=MAX(1,-INT(-(AD$6-'Plan'!$J76)/$C77)),"●",""),""),"")</f>
      </c>
      <c r="AE77" s="20">
        <f>IF(AND(ISNUMBER($C77),ISNUMBER('Plan'!$J76),ISNUMBER(AE$6)),IF($C77&gt;0,IF(INT((AE$6+6-'Plan'!$J76)/$C77)&gt;=MAX(1,-INT(-(AE$6-'Plan'!$J76)/$C77)),"●",""),""),"")</f>
      </c>
      <c r="AF77" s="20">
        <f>IF(AND(ISNUMBER($C77),ISNUMBER('Plan'!$J76),ISNUMBER(AF$6)),IF($C77&gt;0,IF(INT((AF$6+6-'Plan'!$J76)/$C77)&gt;=MAX(1,-INT(-(AF$6-'Plan'!$J76)/$C77)),"●",""),""),"")</f>
      </c>
      <c r="AG77" s="20">
        <f>IF(AND(ISNUMBER($C77),ISNUMBER('Plan'!$J76),ISNUMBER(AG$6)),IF($C77&gt;0,IF(INT((AG$6+6-'Plan'!$J76)/$C77)&gt;=MAX(1,-INT(-(AG$6-'Plan'!$J76)/$C77)),"●",""),""),"")</f>
      </c>
      <c r="AH77" s="20">
        <f>IF(AND(ISNUMBER($C77),ISNUMBER('Plan'!$J76),ISNUMBER(AH$6)),IF($C77&gt;0,IF(INT((AH$6+6-'Plan'!$J76)/$C77)&gt;=MAX(1,-INT(-(AH$6-'Plan'!$J76)/$C77)),"●",""),""),"")</f>
      </c>
      <c r="AI77" s="20">
        <f>IF(AND(ISNUMBER($C77),ISNUMBER('Plan'!$J76),ISNUMBER(AI$6)),IF($C77&gt;0,IF(INT((AI$6+6-'Plan'!$J76)/$C77)&gt;=MAX(1,-INT(-(AI$6-'Plan'!$J76)/$C77)),"●",""),""),"")</f>
      </c>
      <c r="AJ77" s="20">
        <f>IF(AND(ISNUMBER($C77),ISNUMBER('Plan'!$J76),ISNUMBER(AJ$6)),IF($C77&gt;0,IF(INT((AJ$6+6-'Plan'!$J76)/$C77)&gt;=MAX(1,-INT(-(AJ$6-'Plan'!$J76)/$C77)),"●",""),""),"")</f>
      </c>
      <c r="AK77" s="20">
        <f>IF(AND(ISNUMBER($C77),ISNUMBER('Plan'!$J76),ISNUMBER(AK$6)),IF($C77&gt;0,IF(INT((AK$6+6-'Plan'!$J76)/$C77)&gt;=MAX(1,-INT(-(AK$6-'Plan'!$J76)/$C77)),"●",""),""),"")</f>
      </c>
      <c r="AL77" s="20">
        <f>IF(AND(ISNUMBER($C77),ISNUMBER('Plan'!$J76),ISNUMBER(AL$6)),IF($C77&gt;0,IF(INT((AL$6+6-'Plan'!$J76)/$C77)&gt;=MAX(1,-INT(-(AL$6-'Plan'!$J76)/$C77)),"●",""),""),"")</f>
      </c>
      <c r="AM77" s="20">
        <f>IF(AND(ISNUMBER($C77),ISNUMBER('Plan'!$J76),ISNUMBER(AM$6)),IF($C77&gt;0,IF(INT((AM$6+6-'Plan'!$J76)/$C77)&gt;=MAX(1,-INT(-(AM$6-'Plan'!$J76)/$C77)),"●",""),""),"")</f>
      </c>
      <c r="AN77" s="20">
        <f>IF(AND(ISNUMBER($C77),ISNUMBER('Plan'!$J76),ISNUMBER(AN$6)),IF($C77&gt;0,IF(INT((AN$6+6-'Plan'!$J76)/$C77)&gt;=MAX(1,-INT(-(AN$6-'Plan'!$J76)/$C77)),"●",""),""),"")</f>
      </c>
      <c r="AO77" s="20">
        <f>IF(AND(ISNUMBER($C77),ISNUMBER('Plan'!$J76),ISNUMBER(AO$6)),IF($C77&gt;0,IF(INT((AO$6+6-'Plan'!$J76)/$C77)&gt;=MAX(1,-INT(-(AO$6-'Plan'!$J76)/$C77)),"●",""),""),"")</f>
      </c>
      <c r="AP77" s="20">
        <f>IF(AND(ISNUMBER($C77),ISNUMBER('Plan'!$J76),ISNUMBER(AP$6)),IF($C77&gt;0,IF(INT((AP$6+6-'Plan'!$J76)/$C77)&gt;=MAX(1,-INT(-(AP$6-'Plan'!$J76)/$C77)),"●",""),""),"")</f>
      </c>
      <c r="AQ77" s="20">
        <f>IF(AND(ISNUMBER($C77),ISNUMBER('Plan'!$J76),ISNUMBER(AQ$6)),IF($C77&gt;0,IF(INT((AQ$6+6-'Plan'!$J76)/$C77)&gt;=MAX(1,-INT(-(AQ$6-'Plan'!$J76)/$C77)),"●",""),""),"")</f>
      </c>
      <c r="AR77" s="20">
        <f>IF(AND(ISNUMBER($C77),ISNUMBER('Plan'!$J76),ISNUMBER(AR$6)),IF($C77&gt;0,IF(INT((AR$6+6-'Plan'!$J76)/$C77)&gt;=MAX(1,-INT(-(AR$6-'Plan'!$J76)/$C77)),"●",""),""),"")</f>
      </c>
      <c r="AS77" s="20">
        <f>IF(AND(ISNUMBER($C77),ISNUMBER('Plan'!$J76),ISNUMBER(AS$6)),IF($C77&gt;0,IF(INT((AS$6+6-'Plan'!$J76)/$C77)&gt;=MAX(1,-INT(-(AS$6-'Plan'!$J76)/$C77)),"●",""),""),"")</f>
      </c>
      <c r="AT77" s="20">
        <f>IF(AND(ISNUMBER($C77),ISNUMBER('Plan'!$J76),ISNUMBER(AT$6)),IF($C77&gt;0,IF(INT((AT$6+6-'Plan'!$J76)/$C77)&gt;=MAX(1,-INT(-(AT$6-'Plan'!$J76)/$C77)),"●",""),""),"")</f>
      </c>
      <c r="AU77" s="20">
        <f>IF(AND(ISNUMBER($C77),ISNUMBER('Plan'!$J76),ISNUMBER(AU$6)),IF($C77&gt;0,IF(INT((AU$6+6-'Plan'!$J76)/$C77)&gt;=MAX(1,-INT(-(AU$6-'Plan'!$J76)/$C77)),"●",""),""),"")</f>
      </c>
      <c r="AV77" s="20">
        <f>IF(AND(ISNUMBER($C77),ISNUMBER('Plan'!$J76),ISNUMBER(AV$6)),IF($C77&gt;0,IF(INT((AV$6+6-'Plan'!$J76)/$C77)&gt;=MAX(1,-INT(-(AV$6-'Plan'!$J76)/$C77)),"●",""),""),"")</f>
      </c>
      <c r="AW77" s="20">
        <f>IF(AND(ISNUMBER($C77),ISNUMBER('Plan'!$J76),ISNUMBER(AW$6)),IF($C77&gt;0,IF(INT((AW$6+6-'Plan'!$J76)/$C77)&gt;=MAX(1,-INT(-(AW$6-'Plan'!$J76)/$C77)),"●",""),""),"")</f>
      </c>
      <c r="AX77" s="20">
        <f>IF(AND(ISNUMBER($C77),ISNUMBER('Plan'!$J76),ISNUMBER(AX$6)),IF($C77&gt;0,IF(INT((AX$6+6-'Plan'!$J76)/$C77)&gt;=MAX(1,-INT(-(AX$6-'Plan'!$J76)/$C77)),"●",""),""),"")</f>
      </c>
      <c r="AY77" s="20">
        <f>IF(AND(ISNUMBER($C77),ISNUMBER('Plan'!$J76),ISNUMBER(AY$6)),IF($C77&gt;0,IF(INT((AY$6+6-'Plan'!$J76)/$C77)&gt;=MAX(1,-INT(-(AY$6-'Plan'!$J76)/$C77)),"●",""),""),"")</f>
      </c>
      <c r="AZ77" s="20">
        <f>IF(AND(ISNUMBER($C77),ISNUMBER('Plan'!$J76),ISNUMBER(AZ$6)),IF($C77&gt;0,IF(INT((AZ$6+6-'Plan'!$J76)/$C77)&gt;=MAX(1,-INT(-(AZ$6-'Plan'!$J76)/$C77)),"●",""),""),"")</f>
      </c>
      <c r="BA77" s="20">
        <f>IF(AND(ISNUMBER($C77),ISNUMBER('Plan'!$J76),ISNUMBER(BA$6)),IF($C77&gt;0,IF(INT((BA$6+6-'Plan'!$J76)/$C77)&gt;=MAX(1,-INT(-(BA$6-'Plan'!$J76)/$C77)),"●",""),""),"")</f>
      </c>
      <c r="BB77" s="20">
        <f>IF(AND(ISNUMBER($C77),ISNUMBER('Plan'!$J76),ISNUMBER(BB$6)),IF($C77&gt;0,IF(INT((BB$6+6-'Plan'!$J76)/$C77)&gt;=MAX(1,-INT(-(BB$6-'Plan'!$J76)/$C77)),"●",""),""),"")</f>
      </c>
      <c r="BC77" s="20">
        <f>IF(AND(ISNUMBER($C77),ISNUMBER('Plan'!$J76),ISNUMBER(BC$6)),IF($C77&gt;0,IF(INT((BC$6+6-'Plan'!$J76)/$C77)&gt;=MAX(1,-INT(-(BC$6-'Plan'!$J76)/$C77)),"●",""),""),"")</f>
      </c>
      <c r="BD77" s="20">
        <f>IF(AND(ISNUMBER($C77),ISNUMBER('Plan'!$J76),ISNUMBER(BD$6)),IF($C77&gt;0,IF(INT((BD$6+6-'Plan'!$J76)/$C77)&gt;=MAX(1,-INT(-(BD$6-'Plan'!$J76)/$C77)),"●",""),""),"")</f>
      </c>
    </row>
    <row r="78" spans="1:56" x14ac:dyDescent="0.25">
      <c r="A78" s="11">
        <f>IF('Plan'!B77="",IF('Plan'!A77="","",'Plan'!A77),'Plan'!B77)</f>
      </c>
      <c r="B78" s="11">
        <f>IF('Plan'!D77="","",'Plan'!D77)</f>
      </c>
      <c r="C78" s="18">
        <f>IF(ISNUMBER('Plan'!F77),IF('Plan'!G77="meses",'Plan'!F77*365.25/12,IF('Plan'!G77="semanas",'Plan'!F77*7,IF('Plan'!G77="días",'Plan'!F77,""))),"")</f>
      </c>
      <c r="D78" s="19">
        <f>IF(ISNUMBER('Plan'!H77),'Plan'!H77,"")</f>
      </c>
      <c r="E78" s="20">
        <f>IF(AND(ISNUMBER($C78),ISNUMBER('Plan'!$J77),ISNUMBER(E$6)),IF($C78&gt;0,IF(INT((E$6+6-'Plan'!$J77)/$C78)&gt;=MAX(1,-INT(-(E$6-'Plan'!$J77)/$C78)),"●",""),""),"")</f>
      </c>
      <c r="F78" s="20">
        <f>IF(AND(ISNUMBER($C78),ISNUMBER('Plan'!$J77),ISNUMBER(F$6)),IF($C78&gt;0,IF(INT((F$6+6-'Plan'!$J77)/$C78)&gt;=MAX(1,-INT(-(F$6-'Plan'!$J77)/$C78)),"●",""),""),"")</f>
      </c>
      <c r="G78" s="20">
        <f>IF(AND(ISNUMBER($C78),ISNUMBER('Plan'!$J77),ISNUMBER(G$6)),IF($C78&gt;0,IF(INT((G$6+6-'Plan'!$J77)/$C78)&gt;=MAX(1,-INT(-(G$6-'Plan'!$J77)/$C78)),"●",""),""),"")</f>
      </c>
      <c r="H78" s="20">
        <f>IF(AND(ISNUMBER($C78),ISNUMBER('Plan'!$J77),ISNUMBER(H$6)),IF($C78&gt;0,IF(INT((H$6+6-'Plan'!$J77)/$C78)&gt;=MAX(1,-INT(-(H$6-'Plan'!$J77)/$C78)),"●",""),""),"")</f>
      </c>
      <c r="I78" s="20">
        <f>IF(AND(ISNUMBER($C78),ISNUMBER('Plan'!$J77),ISNUMBER(I$6)),IF($C78&gt;0,IF(INT((I$6+6-'Plan'!$J77)/$C78)&gt;=MAX(1,-INT(-(I$6-'Plan'!$J77)/$C78)),"●",""),""),"")</f>
      </c>
      <c r="J78" s="20">
        <f>IF(AND(ISNUMBER($C78),ISNUMBER('Plan'!$J77),ISNUMBER(J$6)),IF($C78&gt;0,IF(INT((J$6+6-'Plan'!$J77)/$C78)&gt;=MAX(1,-INT(-(J$6-'Plan'!$J77)/$C78)),"●",""),""),"")</f>
      </c>
      <c r="K78" s="20">
        <f>IF(AND(ISNUMBER($C78),ISNUMBER('Plan'!$J77),ISNUMBER(K$6)),IF($C78&gt;0,IF(INT((K$6+6-'Plan'!$J77)/$C78)&gt;=MAX(1,-INT(-(K$6-'Plan'!$J77)/$C78)),"●",""),""),"")</f>
      </c>
      <c r="L78" s="20">
        <f>IF(AND(ISNUMBER($C78),ISNUMBER('Plan'!$J77),ISNUMBER(L$6)),IF($C78&gt;0,IF(INT((L$6+6-'Plan'!$J77)/$C78)&gt;=MAX(1,-INT(-(L$6-'Plan'!$J77)/$C78)),"●",""),""),"")</f>
      </c>
      <c r="M78" s="20">
        <f>IF(AND(ISNUMBER($C78),ISNUMBER('Plan'!$J77),ISNUMBER(M$6)),IF($C78&gt;0,IF(INT((M$6+6-'Plan'!$J77)/$C78)&gt;=MAX(1,-INT(-(M$6-'Plan'!$J77)/$C78)),"●",""),""),"")</f>
      </c>
      <c r="N78" s="20">
        <f>IF(AND(ISNUMBER($C78),ISNUMBER('Plan'!$J77),ISNUMBER(N$6)),IF($C78&gt;0,IF(INT((N$6+6-'Plan'!$J77)/$C78)&gt;=MAX(1,-INT(-(N$6-'Plan'!$J77)/$C78)),"●",""),""),"")</f>
      </c>
      <c r="O78" s="20">
        <f>IF(AND(ISNUMBER($C78),ISNUMBER('Plan'!$J77),ISNUMBER(O$6)),IF($C78&gt;0,IF(INT((O$6+6-'Plan'!$J77)/$C78)&gt;=MAX(1,-INT(-(O$6-'Plan'!$J77)/$C78)),"●",""),""),"")</f>
      </c>
      <c r="P78" s="20">
        <f>IF(AND(ISNUMBER($C78),ISNUMBER('Plan'!$J77),ISNUMBER(P$6)),IF($C78&gt;0,IF(INT((P$6+6-'Plan'!$J77)/$C78)&gt;=MAX(1,-INT(-(P$6-'Plan'!$J77)/$C78)),"●",""),""),"")</f>
      </c>
      <c r="Q78" s="20">
        <f>IF(AND(ISNUMBER($C78),ISNUMBER('Plan'!$J77),ISNUMBER(Q$6)),IF($C78&gt;0,IF(INT((Q$6+6-'Plan'!$J77)/$C78)&gt;=MAX(1,-INT(-(Q$6-'Plan'!$J77)/$C78)),"●",""),""),"")</f>
      </c>
      <c r="R78" s="20">
        <f>IF(AND(ISNUMBER($C78),ISNUMBER('Plan'!$J77),ISNUMBER(R$6)),IF($C78&gt;0,IF(INT((R$6+6-'Plan'!$J77)/$C78)&gt;=MAX(1,-INT(-(R$6-'Plan'!$J77)/$C78)),"●",""),""),"")</f>
      </c>
      <c r="S78" s="20">
        <f>IF(AND(ISNUMBER($C78),ISNUMBER('Plan'!$J77),ISNUMBER(S$6)),IF($C78&gt;0,IF(INT((S$6+6-'Plan'!$J77)/$C78)&gt;=MAX(1,-INT(-(S$6-'Plan'!$J77)/$C78)),"●",""),""),"")</f>
      </c>
      <c r="T78" s="20">
        <f>IF(AND(ISNUMBER($C78),ISNUMBER('Plan'!$J77),ISNUMBER(T$6)),IF($C78&gt;0,IF(INT((T$6+6-'Plan'!$J77)/$C78)&gt;=MAX(1,-INT(-(T$6-'Plan'!$J77)/$C78)),"●",""),""),"")</f>
      </c>
      <c r="U78" s="20">
        <f>IF(AND(ISNUMBER($C78),ISNUMBER('Plan'!$J77),ISNUMBER(U$6)),IF($C78&gt;0,IF(INT((U$6+6-'Plan'!$J77)/$C78)&gt;=MAX(1,-INT(-(U$6-'Plan'!$J77)/$C78)),"●",""),""),"")</f>
      </c>
      <c r="V78" s="20">
        <f>IF(AND(ISNUMBER($C78),ISNUMBER('Plan'!$J77),ISNUMBER(V$6)),IF($C78&gt;0,IF(INT((V$6+6-'Plan'!$J77)/$C78)&gt;=MAX(1,-INT(-(V$6-'Plan'!$J77)/$C78)),"●",""),""),"")</f>
      </c>
      <c r="W78" s="20">
        <f>IF(AND(ISNUMBER($C78),ISNUMBER('Plan'!$J77),ISNUMBER(W$6)),IF($C78&gt;0,IF(INT((W$6+6-'Plan'!$J77)/$C78)&gt;=MAX(1,-INT(-(W$6-'Plan'!$J77)/$C78)),"●",""),""),"")</f>
      </c>
      <c r="X78" s="20">
        <f>IF(AND(ISNUMBER($C78),ISNUMBER('Plan'!$J77),ISNUMBER(X$6)),IF($C78&gt;0,IF(INT((X$6+6-'Plan'!$J77)/$C78)&gt;=MAX(1,-INT(-(X$6-'Plan'!$J77)/$C78)),"●",""),""),"")</f>
      </c>
      <c r="Y78" s="20">
        <f>IF(AND(ISNUMBER($C78),ISNUMBER('Plan'!$J77),ISNUMBER(Y$6)),IF($C78&gt;0,IF(INT((Y$6+6-'Plan'!$J77)/$C78)&gt;=MAX(1,-INT(-(Y$6-'Plan'!$J77)/$C78)),"●",""),""),"")</f>
      </c>
      <c r="Z78" s="20">
        <f>IF(AND(ISNUMBER($C78),ISNUMBER('Plan'!$J77),ISNUMBER(Z$6)),IF($C78&gt;0,IF(INT((Z$6+6-'Plan'!$J77)/$C78)&gt;=MAX(1,-INT(-(Z$6-'Plan'!$J77)/$C78)),"●",""),""),"")</f>
      </c>
      <c r="AA78" s="20">
        <f>IF(AND(ISNUMBER($C78),ISNUMBER('Plan'!$J77),ISNUMBER(AA$6)),IF($C78&gt;0,IF(INT((AA$6+6-'Plan'!$J77)/$C78)&gt;=MAX(1,-INT(-(AA$6-'Plan'!$J77)/$C78)),"●",""),""),"")</f>
      </c>
      <c r="AB78" s="20">
        <f>IF(AND(ISNUMBER($C78),ISNUMBER('Plan'!$J77),ISNUMBER(AB$6)),IF($C78&gt;0,IF(INT((AB$6+6-'Plan'!$J77)/$C78)&gt;=MAX(1,-INT(-(AB$6-'Plan'!$J77)/$C78)),"●",""),""),"")</f>
      </c>
      <c r="AC78" s="20">
        <f>IF(AND(ISNUMBER($C78),ISNUMBER('Plan'!$J77),ISNUMBER(AC$6)),IF($C78&gt;0,IF(INT((AC$6+6-'Plan'!$J77)/$C78)&gt;=MAX(1,-INT(-(AC$6-'Plan'!$J77)/$C78)),"●",""),""),"")</f>
      </c>
      <c r="AD78" s="20">
        <f>IF(AND(ISNUMBER($C78),ISNUMBER('Plan'!$J77),ISNUMBER(AD$6)),IF($C78&gt;0,IF(INT((AD$6+6-'Plan'!$J77)/$C78)&gt;=MAX(1,-INT(-(AD$6-'Plan'!$J77)/$C78)),"●",""),""),"")</f>
      </c>
      <c r="AE78" s="20">
        <f>IF(AND(ISNUMBER($C78),ISNUMBER('Plan'!$J77),ISNUMBER(AE$6)),IF($C78&gt;0,IF(INT((AE$6+6-'Plan'!$J77)/$C78)&gt;=MAX(1,-INT(-(AE$6-'Plan'!$J77)/$C78)),"●",""),""),"")</f>
      </c>
      <c r="AF78" s="20">
        <f>IF(AND(ISNUMBER($C78),ISNUMBER('Plan'!$J77),ISNUMBER(AF$6)),IF($C78&gt;0,IF(INT((AF$6+6-'Plan'!$J77)/$C78)&gt;=MAX(1,-INT(-(AF$6-'Plan'!$J77)/$C78)),"●",""),""),"")</f>
      </c>
      <c r="AG78" s="20">
        <f>IF(AND(ISNUMBER($C78),ISNUMBER('Plan'!$J77),ISNUMBER(AG$6)),IF($C78&gt;0,IF(INT((AG$6+6-'Plan'!$J77)/$C78)&gt;=MAX(1,-INT(-(AG$6-'Plan'!$J77)/$C78)),"●",""),""),"")</f>
      </c>
      <c r="AH78" s="20">
        <f>IF(AND(ISNUMBER($C78),ISNUMBER('Plan'!$J77),ISNUMBER(AH$6)),IF($C78&gt;0,IF(INT((AH$6+6-'Plan'!$J77)/$C78)&gt;=MAX(1,-INT(-(AH$6-'Plan'!$J77)/$C78)),"●",""),""),"")</f>
      </c>
      <c r="AI78" s="20">
        <f>IF(AND(ISNUMBER($C78),ISNUMBER('Plan'!$J77),ISNUMBER(AI$6)),IF($C78&gt;0,IF(INT((AI$6+6-'Plan'!$J77)/$C78)&gt;=MAX(1,-INT(-(AI$6-'Plan'!$J77)/$C78)),"●",""),""),"")</f>
      </c>
      <c r="AJ78" s="20">
        <f>IF(AND(ISNUMBER($C78),ISNUMBER('Plan'!$J77),ISNUMBER(AJ$6)),IF($C78&gt;0,IF(INT((AJ$6+6-'Plan'!$J77)/$C78)&gt;=MAX(1,-INT(-(AJ$6-'Plan'!$J77)/$C78)),"●",""),""),"")</f>
      </c>
      <c r="AK78" s="20">
        <f>IF(AND(ISNUMBER($C78),ISNUMBER('Plan'!$J77),ISNUMBER(AK$6)),IF($C78&gt;0,IF(INT((AK$6+6-'Plan'!$J77)/$C78)&gt;=MAX(1,-INT(-(AK$6-'Plan'!$J77)/$C78)),"●",""),""),"")</f>
      </c>
      <c r="AL78" s="20">
        <f>IF(AND(ISNUMBER($C78),ISNUMBER('Plan'!$J77),ISNUMBER(AL$6)),IF($C78&gt;0,IF(INT((AL$6+6-'Plan'!$J77)/$C78)&gt;=MAX(1,-INT(-(AL$6-'Plan'!$J77)/$C78)),"●",""),""),"")</f>
      </c>
      <c r="AM78" s="20">
        <f>IF(AND(ISNUMBER($C78),ISNUMBER('Plan'!$J77),ISNUMBER(AM$6)),IF($C78&gt;0,IF(INT((AM$6+6-'Plan'!$J77)/$C78)&gt;=MAX(1,-INT(-(AM$6-'Plan'!$J77)/$C78)),"●",""),""),"")</f>
      </c>
      <c r="AN78" s="20">
        <f>IF(AND(ISNUMBER($C78),ISNUMBER('Plan'!$J77),ISNUMBER(AN$6)),IF($C78&gt;0,IF(INT((AN$6+6-'Plan'!$J77)/$C78)&gt;=MAX(1,-INT(-(AN$6-'Plan'!$J77)/$C78)),"●",""),""),"")</f>
      </c>
      <c r="AO78" s="20">
        <f>IF(AND(ISNUMBER($C78),ISNUMBER('Plan'!$J77),ISNUMBER(AO$6)),IF($C78&gt;0,IF(INT((AO$6+6-'Plan'!$J77)/$C78)&gt;=MAX(1,-INT(-(AO$6-'Plan'!$J77)/$C78)),"●",""),""),"")</f>
      </c>
      <c r="AP78" s="20">
        <f>IF(AND(ISNUMBER($C78),ISNUMBER('Plan'!$J77),ISNUMBER(AP$6)),IF($C78&gt;0,IF(INT((AP$6+6-'Plan'!$J77)/$C78)&gt;=MAX(1,-INT(-(AP$6-'Plan'!$J77)/$C78)),"●",""),""),"")</f>
      </c>
      <c r="AQ78" s="20">
        <f>IF(AND(ISNUMBER($C78),ISNUMBER('Plan'!$J77),ISNUMBER(AQ$6)),IF($C78&gt;0,IF(INT((AQ$6+6-'Plan'!$J77)/$C78)&gt;=MAX(1,-INT(-(AQ$6-'Plan'!$J77)/$C78)),"●",""),""),"")</f>
      </c>
      <c r="AR78" s="20">
        <f>IF(AND(ISNUMBER($C78),ISNUMBER('Plan'!$J77),ISNUMBER(AR$6)),IF($C78&gt;0,IF(INT((AR$6+6-'Plan'!$J77)/$C78)&gt;=MAX(1,-INT(-(AR$6-'Plan'!$J77)/$C78)),"●",""),""),"")</f>
      </c>
      <c r="AS78" s="20">
        <f>IF(AND(ISNUMBER($C78),ISNUMBER('Plan'!$J77),ISNUMBER(AS$6)),IF($C78&gt;0,IF(INT((AS$6+6-'Plan'!$J77)/$C78)&gt;=MAX(1,-INT(-(AS$6-'Plan'!$J77)/$C78)),"●",""),""),"")</f>
      </c>
      <c r="AT78" s="20">
        <f>IF(AND(ISNUMBER($C78),ISNUMBER('Plan'!$J77),ISNUMBER(AT$6)),IF($C78&gt;0,IF(INT((AT$6+6-'Plan'!$J77)/$C78)&gt;=MAX(1,-INT(-(AT$6-'Plan'!$J77)/$C78)),"●",""),""),"")</f>
      </c>
      <c r="AU78" s="20">
        <f>IF(AND(ISNUMBER($C78),ISNUMBER('Plan'!$J77),ISNUMBER(AU$6)),IF($C78&gt;0,IF(INT((AU$6+6-'Plan'!$J77)/$C78)&gt;=MAX(1,-INT(-(AU$6-'Plan'!$J77)/$C78)),"●",""),""),"")</f>
      </c>
      <c r="AV78" s="20">
        <f>IF(AND(ISNUMBER($C78),ISNUMBER('Plan'!$J77),ISNUMBER(AV$6)),IF($C78&gt;0,IF(INT((AV$6+6-'Plan'!$J77)/$C78)&gt;=MAX(1,-INT(-(AV$6-'Plan'!$J77)/$C78)),"●",""),""),"")</f>
      </c>
      <c r="AW78" s="20">
        <f>IF(AND(ISNUMBER($C78),ISNUMBER('Plan'!$J77),ISNUMBER(AW$6)),IF($C78&gt;0,IF(INT((AW$6+6-'Plan'!$J77)/$C78)&gt;=MAX(1,-INT(-(AW$6-'Plan'!$J77)/$C78)),"●",""),""),"")</f>
      </c>
      <c r="AX78" s="20">
        <f>IF(AND(ISNUMBER($C78),ISNUMBER('Plan'!$J77),ISNUMBER(AX$6)),IF($C78&gt;0,IF(INT((AX$6+6-'Plan'!$J77)/$C78)&gt;=MAX(1,-INT(-(AX$6-'Plan'!$J77)/$C78)),"●",""),""),"")</f>
      </c>
      <c r="AY78" s="20">
        <f>IF(AND(ISNUMBER($C78),ISNUMBER('Plan'!$J77),ISNUMBER(AY$6)),IF($C78&gt;0,IF(INT((AY$6+6-'Plan'!$J77)/$C78)&gt;=MAX(1,-INT(-(AY$6-'Plan'!$J77)/$C78)),"●",""),""),"")</f>
      </c>
      <c r="AZ78" s="20">
        <f>IF(AND(ISNUMBER($C78),ISNUMBER('Plan'!$J77),ISNUMBER(AZ$6)),IF($C78&gt;0,IF(INT((AZ$6+6-'Plan'!$J77)/$C78)&gt;=MAX(1,-INT(-(AZ$6-'Plan'!$J77)/$C78)),"●",""),""),"")</f>
      </c>
      <c r="BA78" s="20">
        <f>IF(AND(ISNUMBER($C78),ISNUMBER('Plan'!$J77),ISNUMBER(BA$6)),IF($C78&gt;0,IF(INT((BA$6+6-'Plan'!$J77)/$C78)&gt;=MAX(1,-INT(-(BA$6-'Plan'!$J77)/$C78)),"●",""),""),"")</f>
      </c>
      <c r="BB78" s="20">
        <f>IF(AND(ISNUMBER($C78),ISNUMBER('Plan'!$J77),ISNUMBER(BB$6)),IF($C78&gt;0,IF(INT((BB$6+6-'Plan'!$J77)/$C78)&gt;=MAX(1,-INT(-(BB$6-'Plan'!$J77)/$C78)),"●",""),""),"")</f>
      </c>
      <c r="BC78" s="20">
        <f>IF(AND(ISNUMBER($C78),ISNUMBER('Plan'!$J77),ISNUMBER(BC$6)),IF($C78&gt;0,IF(INT((BC$6+6-'Plan'!$J77)/$C78)&gt;=MAX(1,-INT(-(BC$6-'Plan'!$J77)/$C78)),"●",""),""),"")</f>
      </c>
      <c r="BD78" s="20">
        <f>IF(AND(ISNUMBER($C78),ISNUMBER('Plan'!$J77),ISNUMBER(BD$6)),IF($C78&gt;0,IF(INT((BD$6+6-'Plan'!$J77)/$C78)&gt;=MAX(1,-INT(-(BD$6-'Plan'!$J77)/$C78)),"●",""),""),"")</f>
      </c>
    </row>
    <row r="79" spans="1:56" x14ac:dyDescent="0.25">
      <c r="A79" s="11">
        <f>IF('Plan'!B78="",IF('Plan'!A78="","",'Plan'!A78),'Plan'!B78)</f>
      </c>
      <c r="B79" s="11">
        <f>IF('Plan'!D78="","",'Plan'!D78)</f>
      </c>
      <c r="C79" s="18">
        <f>IF(ISNUMBER('Plan'!F78),IF('Plan'!G78="meses",'Plan'!F78*365.25/12,IF('Plan'!G78="semanas",'Plan'!F78*7,IF('Plan'!G78="días",'Plan'!F78,""))),"")</f>
      </c>
      <c r="D79" s="19">
        <f>IF(ISNUMBER('Plan'!H78),'Plan'!H78,"")</f>
      </c>
      <c r="E79" s="20">
        <f>IF(AND(ISNUMBER($C79),ISNUMBER('Plan'!$J78),ISNUMBER(E$6)),IF($C79&gt;0,IF(INT((E$6+6-'Plan'!$J78)/$C79)&gt;=MAX(1,-INT(-(E$6-'Plan'!$J78)/$C79)),"●",""),""),"")</f>
      </c>
      <c r="F79" s="20">
        <f>IF(AND(ISNUMBER($C79),ISNUMBER('Plan'!$J78),ISNUMBER(F$6)),IF($C79&gt;0,IF(INT((F$6+6-'Plan'!$J78)/$C79)&gt;=MAX(1,-INT(-(F$6-'Plan'!$J78)/$C79)),"●",""),""),"")</f>
      </c>
      <c r="G79" s="20">
        <f>IF(AND(ISNUMBER($C79),ISNUMBER('Plan'!$J78),ISNUMBER(G$6)),IF($C79&gt;0,IF(INT((G$6+6-'Plan'!$J78)/$C79)&gt;=MAX(1,-INT(-(G$6-'Plan'!$J78)/$C79)),"●",""),""),"")</f>
      </c>
      <c r="H79" s="20">
        <f>IF(AND(ISNUMBER($C79),ISNUMBER('Plan'!$J78),ISNUMBER(H$6)),IF($C79&gt;0,IF(INT((H$6+6-'Plan'!$J78)/$C79)&gt;=MAX(1,-INT(-(H$6-'Plan'!$J78)/$C79)),"●",""),""),"")</f>
      </c>
      <c r="I79" s="20">
        <f>IF(AND(ISNUMBER($C79),ISNUMBER('Plan'!$J78),ISNUMBER(I$6)),IF($C79&gt;0,IF(INT((I$6+6-'Plan'!$J78)/$C79)&gt;=MAX(1,-INT(-(I$6-'Plan'!$J78)/$C79)),"●",""),""),"")</f>
      </c>
      <c r="J79" s="20">
        <f>IF(AND(ISNUMBER($C79),ISNUMBER('Plan'!$J78),ISNUMBER(J$6)),IF($C79&gt;0,IF(INT((J$6+6-'Plan'!$J78)/$C79)&gt;=MAX(1,-INT(-(J$6-'Plan'!$J78)/$C79)),"●",""),""),"")</f>
      </c>
      <c r="K79" s="20">
        <f>IF(AND(ISNUMBER($C79),ISNUMBER('Plan'!$J78),ISNUMBER(K$6)),IF($C79&gt;0,IF(INT((K$6+6-'Plan'!$J78)/$C79)&gt;=MAX(1,-INT(-(K$6-'Plan'!$J78)/$C79)),"●",""),""),"")</f>
      </c>
      <c r="L79" s="20">
        <f>IF(AND(ISNUMBER($C79),ISNUMBER('Plan'!$J78),ISNUMBER(L$6)),IF($C79&gt;0,IF(INT((L$6+6-'Plan'!$J78)/$C79)&gt;=MAX(1,-INT(-(L$6-'Plan'!$J78)/$C79)),"●",""),""),"")</f>
      </c>
      <c r="M79" s="20">
        <f>IF(AND(ISNUMBER($C79),ISNUMBER('Plan'!$J78),ISNUMBER(M$6)),IF($C79&gt;0,IF(INT((M$6+6-'Plan'!$J78)/$C79)&gt;=MAX(1,-INT(-(M$6-'Plan'!$J78)/$C79)),"●",""),""),"")</f>
      </c>
      <c r="N79" s="20">
        <f>IF(AND(ISNUMBER($C79),ISNUMBER('Plan'!$J78),ISNUMBER(N$6)),IF($C79&gt;0,IF(INT((N$6+6-'Plan'!$J78)/$C79)&gt;=MAX(1,-INT(-(N$6-'Plan'!$J78)/$C79)),"●",""),""),"")</f>
      </c>
      <c r="O79" s="20">
        <f>IF(AND(ISNUMBER($C79),ISNUMBER('Plan'!$J78),ISNUMBER(O$6)),IF($C79&gt;0,IF(INT((O$6+6-'Plan'!$J78)/$C79)&gt;=MAX(1,-INT(-(O$6-'Plan'!$J78)/$C79)),"●",""),""),"")</f>
      </c>
      <c r="P79" s="20">
        <f>IF(AND(ISNUMBER($C79),ISNUMBER('Plan'!$J78),ISNUMBER(P$6)),IF($C79&gt;0,IF(INT((P$6+6-'Plan'!$J78)/$C79)&gt;=MAX(1,-INT(-(P$6-'Plan'!$J78)/$C79)),"●",""),""),"")</f>
      </c>
      <c r="Q79" s="20">
        <f>IF(AND(ISNUMBER($C79),ISNUMBER('Plan'!$J78),ISNUMBER(Q$6)),IF($C79&gt;0,IF(INT((Q$6+6-'Plan'!$J78)/$C79)&gt;=MAX(1,-INT(-(Q$6-'Plan'!$J78)/$C79)),"●",""),""),"")</f>
      </c>
      <c r="R79" s="20">
        <f>IF(AND(ISNUMBER($C79),ISNUMBER('Plan'!$J78),ISNUMBER(R$6)),IF($C79&gt;0,IF(INT((R$6+6-'Plan'!$J78)/$C79)&gt;=MAX(1,-INT(-(R$6-'Plan'!$J78)/$C79)),"●",""),""),"")</f>
      </c>
      <c r="S79" s="20">
        <f>IF(AND(ISNUMBER($C79),ISNUMBER('Plan'!$J78),ISNUMBER(S$6)),IF($C79&gt;0,IF(INT((S$6+6-'Plan'!$J78)/$C79)&gt;=MAX(1,-INT(-(S$6-'Plan'!$J78)/$C79)),"●",""),""),"")</f>
      </c>
      <c r="T79" s="20">
        <f>IF(AND(ISNUMBER($C79),ISNUMBER('Plan'!$J78),ISNUMBER(T$6)),IF($C79&gt;0,IF(INT((T$6+6-'Plan'!$J78)/$C79)&gt;=MAX(1,-INT(-(T$6-'Plan'!$J78)/$C79)),"●",""),""),"")</f>
      </c>
      <c r="U79" s="20">
        <f>IF(AND(ISNUMBER($C79),ISNUMBER('Plan'!$J78),ISNUMBER(U$6)),IF($C79&gt;0,IF(INT((U$6+6-'Plan'!$J78)/$C79)&gt;=MAX(1,-INT(-(U$6-'Plan'!$J78)/$C79)),"●",""),""),"")</f>
      </c>
      <c r="V79" s="20">
        <f>IF(AND(ISNUMBER($C79),ISNUMBER('Plan'!$J78),ISNUMBER(V$6)),IF($C79&gt;0,IF(INT((V$6+6-'Plan'!$J78)/$C79)&gt;=MAX(1,-INT(-(V$6-'Plan'!$J78)/$C79)),"●",""),""),"")</f>
      </c>
      <c r="W79" s="20">
        <f>IF(AND(ISNUMBER($C79),ISNUMBER('Plan'!$J78),ISNUMBER(W$6)),IF($C79&gt;0,IF(INT((W$6+6-'Plan'!$J78)/$C79)&gt;=MAX(1,-INT(-(W$6-'Plan'!$J78)/$C79)),"●",""),""),"")</f>
      </c>
      <c r="X79" s="20">
        <f>IF(AND(ISNUMBER($C79),ISNUMBER('Plan'!$J78),ISNUMBER(X$6)),IF($C79&gt;0,IF(INT((X$6+6-'Plan'!$J78)/$C79)&gt;=MAX(1,-INT(-(X$6-'Plan'!$J78)/$C79)),"●",""),""),"")</f>
      </c>
      <c r="Y79" s="20">
        <f>IF(AND(ISNUMBER($C79),ISNUMBER('Plan'!$J78),ISNUMBER(Y$6)),IF($C79&gt;0,IF(INT((Y$6+6-'Plan'!$J78)/$C79)&gt;=MAX(1,-INT(-(Y$6-'Plan'!$J78)/$C79)),"●",""),""),"")</f>
      </c>
      <c r="Z79" s="20">
        <f>IF(AND(ISNUMBER($C79),ISNUMBER('Plan'!$J78),ISNUMBER(Z$6)),IF($C79&gt;0,IF(INT((Z$6+6-'Plan'!$J78)/$C79)&gt;=MAX(1,-INT(-(Z$6-'Plan'!$J78)/$C79)),"●",""),""),"")</f>
      </c>
      <c r="AA79" s="20">
        <f>IF(AND(ISNUMBER($C79),ISNUMBER('Plan'!$J78),ISNUMBER(AA$6)),IF($C79&gt;0,IF(INT((AA$6+6-'Plan'!$J78)/$C79)&gt;=MAX(1,-INT(-(AA$6-'Plan'!$J78)/$C79)),"●",""),""),"")</f>
      </c>
      <c r="AB79" s="20">
        <f>IF(AND(ISNUMBER($C79),ISNUMBER('Plan'!$J78),ISNUMBER(AB$6)),IF($C79&gt;0,IF(INT((AB$6+6-'Plan'!$J78)/$C79)&gt;=MAX(1,-INT(-(AB$6-'Plan'!$J78)/$C79)),"●",""),""),"")</f>
      </c>
      <c r="AC79" s="20">
        <f>IF(AND(ISNUMBER($C79),ISNUMBER('Plan'!$J78),ISNUMBER(AC$6)),IF($C79&gt;0,IF(INT((AC$6+6-'Plan'!$J78)/$C79)&gt;=MAX(1,-INT(-(AC$6-'Plan'!$J78)/$C79)),"●",""),""),"")</f>
      </c>
      <c r="AD79" s="20">
        <f>IF(AND(ISNUMBER($C79),ISNUMBER('Plan'!$J78),ISNUMBER(AD$6)),IF($C79&gt;0,IF(INT((AD$6+6-'Plan'!$J78)/$C79)&gt;=MAX(1,-INT(-(AD$6-'Plan'!$J78)/$C79)),"●",""),""),"")</f>
      </c>
      <c r="AE79" s="20">
        <f>IF(AND(ISNUMBER($C79),ISNUMBER('Plan'!$J78),ISNUMBER(AE$6)),IF($C79&gt;0,IF(INT((AE$6+6-'Plan'!$J78)/$C79)&gt;=MAX(1,-INT(-(AE$6-'Plan'!$J78)/$C79)),"●",""),""),"")</f>
      </c>
      <c r="AF79" s="20">
        <f>IF(AND(ISNUMBER($C79),ISNUMBER('Plan'!$J78),ISNUMBER(AF$6)),IF($C79&gt;0,IF(INT((AF$6+6-'Plan'!$J78)/$C79)&gt;=MAX(1,-INT(-(AF$6-'Plan'!$J78)/$C79)),"●",""),""),"")</f>
      </c>
      <c r="AG79" s="20">
        <f>IF(AND(ISNUMBER($C79),ISNUMBER('Plan'!$J78),ISNUMBER(AG$6)),IF($C79&gt;0,IF(INT((AG$6+6-'Plan'!$J78)/$C79)&gt;=MAX(1,-INT(-(AG$6-'Plan'!$J78)/$C79)),"●",""),""),"")</f>
      </c>
      <c r="AH79" s="20">
        <f>IF(AND(ISNUMBER($C79),ISNUMBER('Plan'!$J78),ISNUMBER(AH$6)),IF($C79&gt;0,IF(INT((AH$6+6-'Plan'!$J78)/$C79)&gt;=MAX(1,-INT(-(AH$6-'Plan'!$J78)/$C79)),"●",""),""),"")</f>
      </c>
      <c r="AI79" s="20">
        <f>IF(AND(ISNUMBER($C79),ISNUMBER('Plan'!$J78),ISNUMBER(AI$6)),IF($C79&gt;0,IF(INT((AI$6+6-'Plan'!$J78)/$C79)&gt;=MAX(1,-INT(-(AI$6-'Plan'!$J78)/$C79)),"●",""),""),"")</f>
      </c>
      <c r="AJ79" s="20">
        <f>IF(AND(ISNUMBER($C79),ISNUMBER('Plan'!$J78),ISNUMBER(AJ$6)),IF($C79&gt;0,IF(INT((AJ$6+6-'Plan'!$J78)/$C79)&gt;=MAX(1,-INT(-(AJ$6-'Plan'!$J78)/$C79)),"●",""),""),"")</f>
      </c>
      <c r="AK79" s="20">
        <f>IF(AND(ISNUMBER($C79),ISNUMBER('Plan'!$J78),ISNUMBER(AK$6)),IF($C79&gt;0,IF(INT((AK$6+6-'Plan'!$J78)/$C79)&gt;=MAX(1,-INT(-(AK$6-'Plan'!$J78)/$C79)),"●",""),""),"")</f>
      </c>
      <c r="AL79" s="20">
        <f>IF(AND(ISNUMBER($C79),ISNUMBER('Plan'!$J78),ISNUMBER(AL$6)),IF($C79&gt;0,IF(INT((AL$6+6-'Plan'!$J78)/$C79)&gt;=MAX(1,-INT(-(AL$6-'Plan'!$J78)/$C79)),"●",""),""),"")</f>
      </c>
      <c r="AM79" s="20">
        <f>IF(AND(ISNUMBER($C79),ISNUMBER('Plan'!$J78),ISNUMBER(AM$6)),IF($C79&gt;0,IF(INT((AM$6+6-'Plan'!$J78)/$C79)&gt;=MAX(1,-INT(-(AM$6-'Plan'!$J78)/$C79)),"●",""),""),"")</f>
      </c>
      <c r="AN79" s="20">
        <f>IF(AND(ISNUMBER($C79),ISNUMBER('Plan'!$J78),ISNUMBER(AN$6)),IF($C79&gt;0,IF(INT((AN$6+6-'Plan'!$J78)/$C79)&gt;=MAX(1,-INT(-(AN$6-'Plan'!$J78)/$C79)),"●",""),""),"")</f>
      </c>
      <c r="AO79" s="20">
        <f>IF(AND(ISNUMBER($C79),ISNUMBER('Plan'!$J78),ISNUMBER(AO$6)),IF($C79&gt;0,IF(INT((AO$6+6-'Plan'!$J78)/$C79)&gt;=MAX(1,-INT(-(AO$6-'Plan'!$J78)/$C79)),"●",""),""),"")</f>
      </c>
      <c r="AP79" s="20">
        <f>IF(AND(ISNUMBER($C79),ISNUMBER('Plan'!$J78),ISNUMBER(AP$6)),IF($C79&gt;0,IF(INT((AP$6+6-'Plan'!$J78)/$C79)&gt;=MAX(1,-INT(-(AP$6-'Plan'!$J78)/$C79)),"●",""),""),"")</f>
      </c>
      <c r="AQ79" s="20">
        <f>IF(AND(ISNUMBER($C79),ISNUMBER('Plan'!$J78),ISNUMBER(AQ$6)),IF($C79&gt;0,IF(INT((AQ$6+6-'Plan'!$J78)/$C79)&gt;=MAX(1,-INT(-(AQ$6-'Plan'!$J78)/$C79)),"●",""),""),"")</f>
      </c>
      <c r="AR79" s="20">
        <f>IF(AND(ISNUMBER($C79),ISNUMBER('Plan'!$J78),ISNUMBER(AR$6)),IF($C79&gt;0,IF(INT((AR$6+6-'Plan'!$J78)/$C79)&gt;=MAX(1,-INT(-(AR$6-'Plan'!$J78)/$C79)),"●",""),""),"")</f>
      </c>
      <c r="AS79" s="20">
        <f>IF(AND(ISNUMBER($C79),ISNUMBER('Plan'!$J78),ISNUMBER(AS$6)),IF($C79&gt;0,IF(INT((AS$6+6-'Plan'!$J78)/$C79)&gt;=MAX(1,-INT(-(AS$6-'Plan'!$J78)/$C79)),"●",""),""),"")</f>
      </c>
      <c r="AT79" s="20">
        <f>IF(AND(ISNUMBER($C79),ISNUMBER('Plan'!$J78),ISNUMBER(AT$6)),IF($C79&gt;0,IF(INT((AT$6+6-'Plan'!$J78)/$C79)&gt;=MAX(1,-INT(-(AT$6-'Plan'!$J78)/$C79)),"●",""),""),"")</f>
      </c>
      <c r="AU79" s="20">
        <f>IF(AND(ISNUMBER($C79),ISNUMBER('Plan'!$J78),ISNUMBER(AU$6)),IF($C79&gt;0,IF(INT((AU$6+6-'Plan'!$J78)/$C79)&gt;=MAX(1,-INT(-(AU$6-'Plan'!$J78)/$C79)),"●",""),""),"")</f>
      </c>
      <c r="AV79" s="20">
        <f>IF(AND(ISNUMBER($C79),ISNUMBER('Plan'!$J78),ISNUMBER(AV$6)),IF($C79&gt;0,IF(INT((AV$6+6-'Plan'!$J78)/$C79)&gt;=MAX(1,-INT(-(AV$6-'Plan'!$J78)/$C79)),"●",""),""),"")</f>
      </c>
      <c r="AW79" s="20">
        <f>IF(AND(ISNUMBER($C79),ISNUMBER('Plan'!$J78),ISNUMBER(AW$6)),IF($C79&gt;0,IF(INT((AW$6+6-'Plan'!$J78)/$C79)&gt;=MAX(1,-INT(-(AW$6-'Plan'!$J78)/$C79)),"●",""),""),"")</f>
      </c>
      <c r="AX79" s="20">
        <f>IF(AND(ISNUMBER($C79),ISNUMBER('Plan'!$J78),ISNUMBER(AX$6)),IF($C79&gt;0,IF(INT((AX$6+6-'Plan'!$J78)/$C79)&gt;=MAX(1,-INT(-(AX$6-'Plan'!$J78)/$C79)),"●",""),""),"")</f>
      </c>
      <c r="AY79" s="20">
        <f>IF(AND(ISNUMBER($C79),ISNUMBER('Plan'!$J78),ISNUMBER(AY$6)),IF($C79&gt;0,IF(INT((AY$6+6-'Plan'!$J78)/$C79)&gt;=MAX(1,-INT(-(AY$6-'Plan'!$J78)/$C79)),"●",""),""),"")</f>
      </c>
      <c r="AZ79" s="20">
        <f>IF(AND(ISNUMBER($C79),ISNUMBER('Plan'!$J78),ISNUMBER(AZ$6)),IF($C79&gt;0,IF(INT((AZ$6+6-'Plan'!$J78)/$C79)&gt;=MAX(1,-INT(-(AZ$6-'Plan'!$J78)/$C79)),"●",""),""),"")</f>
      </c>
      <c r="BA79" s="20">
        <f>IF(AND(ISNUMBER($C79),ISNUMBER('Plan'!$J78),ISNUMBER(BA$6)),IF($C79&gt;0,IF(INT((BA$6+6-'Plan'!$J78)/$C79)&gt;=MAX(1,-INT(-(BA$6-'Plan'!$J78)/$C79)),"●",""),""),"")</f>
      </c>
      <c r="BB79" s="20">
        <f>IF(AND(ISNUMBER($C79),ISNUMBER('Plan'!$J78),ISNUMBER(BB$6)),IF($C79&gt;0,IF(INT((BB$6+6-'Plan'!$J78)/$C79)&gt;=MAX(1,-INT(-(BB$6-'Plan'!$J78)/$C79)),"●",""),""),"")</f>
      </c>
      <c r="BC79" s="20">
        <f>IF(AND(ISNUMBER($C79),ISNUMBER('Plan'!$J78),ISNUMBER(BC$6)),IF($C79&gt;0,IF(INT((BC$6+6-'Plan'!$J78)/$C79)&gt;=MAX(1,-INT(-(BC$6-'Plan'!$J78)/$C79)),"●",""),""),"")</f>
      </c>
      <c r="BD79" s="20">
        <f>IF(AND(ISNUMBER($C79),ISNUMBER('Plan'!$J78),ISNUMBER(BD$6)),IF($C79&gt;0,IF(INT((BD$6+6-'Plan'!$J78)/$C79)&gt;=MAX(1,-INT(-(BD$6-'Plan'!$J78)/$C79)),"●",""),""),"")</f>
      </c>
    </row>
    <row r="80" spans="1:56" x14ac:dyDescent="0.25">
      <c r="A80" s="11">
        <f>IF('Plan'!B79="",IF('Plan'!A79="","",'Plan'!A79),'Plan'!B79)</f>
      </c>
      <c r="B80" s="11">
        <f>IF('Plan'!D79="","",'Plan'!D79)</f>
      </c>
      <c r="C80" s="18">
        <f>IF(ISNUMBER('Plan'!F79),IF('Plan'!G79="meses",'Plan'!F79*365.25/12,IF('Plan'!G79="semanas",'Plan'!F79*7,IF('Plan'!G79="días",'Plan'!F79,""))),"")</f>
      </c>
      <c r="D80" s="19">
        <f>IF(ISNUMBER('Plan'!H79),'Plan'!H79,"")</f>
      </c>
      <c r="E80" s="20">
        <f>IF(AND(ISNUMBER($C80),ISNUMBER('Plan'!$J79),ISNUMBER(E$6)),IF($C80&gt;0,IF(INT((E$6+6-'Plan'!$J79)/$C80)&gt;=MAX(1,-INT(-(E$6-'Plan'!$J79)/$C80)),"●",""),""),"")</f>
      </c>
      <c r="F80" s="20">
        <f>IF(AND(ISNUMBER($C80),ISNUMBER('Plan'!$J79),ISNUMBER(F$6)),IF($C80&gt;0,IF(INT((F$6+6-'Plan'!$J79)/$C80)&gt;=MAX(1,-INT(-(F$6-'Plan'!$J79)/$C80)),"●",""),""),"")</f>
      </c>
      <c r="G80" s="20">
        <f>IF(AND(ISNUMBER($C80),ISNUMBER('Plan'!$J79),ISNUMBER(G$6)),IF($C80&gt;0,IF(INT((G$6+6-'Plan'!$J79)/$C80)&gt;=MAX(1,-INT(-(G$6-'Plan'!$J79)/$C80)),"●",""),""),"")</f>
      </c>
      <c r="H80" s="20">
        <f>IF(AND(ISNUMBER($C80),ISNUMBER('Plan'!$J79),ISNUMBER(H$6)),IF($C80&gt;0,IF(INT((H$6+6-'Plan'!$J79)/$C80)&gt;=MAX(1,-INT(-(H$6-'Plan'!$J79)/$C80)),"●",""),""),"")</f>
      </c>
      <c r="I80" s="20">
        <f>IF(AND(ISNUMBER($C80),ISNUMBER('Plan'!$J79),ISNUMBER(I$6)),IF($C80&gt;0,IF(INT((I$6+6-'Plan'!$J79)/$C80)&gt;=MAX(1,-INT(-(I$6-'Plan'!$J79)/$C80)),"●",""),""),"")</f>
      </c>
      <c r="J80" s="20">
        <f>IF(AND(ISNUMBER($C80),ISNUMBER('Plan'!$J79),ISNUMBER(J$6)),IF($C80&gt;0,IF(INT((J$6+6-'Plan'!$J79)/$C80)&gt;=MAX(1,-INT(-(J$6-'Plan'!$J79)/$C80)),"●",""),""),"")</f>
      </c>
      <c r="K80" s="20">
        <f>IF(AND(ISNUMBER($C80),ISNUMBER('Plan'!$J79),ISNUMBER(K$6)),IF($C80&gt;0,IF(INT((K$6+6-'Plan'!$J79)/$C80)&gt;=MAX(1,-INT(-(K$6-'Plan'!$J79)/$C80)),"●",""),""),"")</f>
      </c>
      <c r="L80" s="20">
        <f>IF(AND(ISNUMBER($C80),ISNUMBER('Plan'!$J79),ISNUMBER(L$6)),IF($C80&gt;0,IF(INT((L$6+6-'Plan'!$J79)/$C80)&gt;=MAX(1,-INT(-(L$6-'Plan'!$J79)/$C80)),"●",""),""),"")</f>
      </c>
      <c r="M80" s="20">
        <f>IF(AND(ISNUMBER($C80),ISNUMBER('Plan'!$J79),ISNUMBER(M$6)),IF($C80&gt;0,IF(INT((M$6+6-'Plan'!$J79)/$C80)&gt;=MAX(1,-INT(-(M$6-'Plan'!$J79)/$C80)),"●",""),""),"")</f>
      </c>
      <c r="N80" s="20">
        <f>IF(AND(ISNUMBER($C80),ISNUMBER('Plan'!$J79),ISNUMBER(N$6)),IF($C80&gt;0,IF(INT((N$6+6-'Plan'!$J79)/$C80)&gt;=MAX(1,-INT(-(N$6-'Plan'!$J79)/$C80)),"●",""),""),"")</f>
      </c>
      <c r="O80" s="20">
        <f>IF(AND(ISNUMBER($C80),ISNUMBER('Plan'!$J79),ISNUMBER(O$6)),IF($C80&gt;0,IF(INT((O$6+6-'Plan'!$J79)/$C80)&gt;=MAX(1,-INT(-(O$6-'Plan'!$J79)/$C80)),"●",""),""),"")</f>
      </c>
      <c r="P80" s="20">
        <f>IF(AND(ISNUMBER($C80),ISNUMBER('Plan'!$J79),ISNUMBER(P$6)),IF($C80&gt;0,IF(INT((P$6+6-'Plan'!$J79)/$C80)&gt;=MAX(1,-INT(-(P$6-'Plan'!$J79)/$C80)),"●",""),""),"")</f>
      </c>
      <c r="Q80" s="20">
        <f>IF(AND(ISNUMBER($C80),ISNUMBER('Plan'!$J79),ISNUMBER(Q$6)),IF($C80&gt;0,IF(INT((Q$6+6-'Plan'!$J79)/$C80)&gt;=MAX(1,-INT(-(Q$6-'Plan'!$J79)/$C80)),"●",""),""),"")</f>
      </c>
      <c r="R80" s="20">
        <f>IF(AND(ISNUMBER($C80),ISNUMBER('Plan'!$J79),ISNUMBER(R$6)),IF($C80&gt;0,IF(INT((R$6+6-'Plan'!$J79)/$C80)&gt;=MAX(1,-INT(-(R$6-'Plan'!$J79)/$C80)),"●",""),""),"")</f>
      </c>
      <c r="S80" s="20">
        <f>IF(AND(ISNUMBER($C80),ISNUMBER('Plan'!$J79),ISNUMBER(S$6)),IF($C80&gt;0,IF(INT((S$6+6-'Plan'!$J79)/$C80)&gt;=MAX(1,-INT(-(S$6-'Plan'!$J79)/$C80)),"●",""),""),"")</f>
      </c>
      <c r="T80" s="20">
        <f>IF(AND(ISNUMBER($C80),ISNUMBER('Plan'!$J79),ISNUMBER(T$6)),IF($C80&gt;0,IF(INT((T$6+6-'Plan'!$J79)/$C80)&gt;=MAX(1,-INT(-(T$6-'Plan'!$J79)/$C80)),"●",""),""),"")</f>
      </c>
      <c r="U80" s="20">
        <f>IF(AND(ISNUMBER($C80),ISNUMBER('Plan'!$J79),ISNUMBER(U$6)),IF($C80&gt;0,IF(INT((U$6+6-'Plan'!$J79)/$C80)&gt;=MAX(1,-INT(-(U$6-'Plan'!$J79)/$C80)),"●",""),""),"")</f>
      </c>
      <c r="V80" s="20">
        <f>IF(AND(ISNUMBER($C80),ISNUMBER('Plan'!$J79),ISNUMBER(V$6)),IF($C80&gt;0,IF(INT((V$6+6-'Plan'!$J79)/$C80)&gt;=MAX(1,-INT(-(V$6-'Plan'!$J79)/$C80)),"●",""),""),"")</f>
      </c>
      <c r="W80" s="20">
        <f>IF(AND(ISNUMBER($C80),ISNUMBER('Plan'!$J79),ISNUMBER(W$6)),IF($C80&gt;0,IF(INT((W$6+6-'Plan'!$J79)/$C80)&gt;=MAX(1,-INT(-(W$6-'Plan'!$J79)/$C80)),"●",""),""),"")</f>
      </c>
      <c r="X80" s="20">
        <f>IF(AND(ISNUMBER($C80),ISNUMBER('Plan'!$J79),ISNUMBER(X$6)),IF($C80&gt;0,IF(INT((X$6+6-'Plan'!$J79)/$C80)&gt;=MAX(1,-INT(-(X$6-'Plan'!$J79)/$C80)),"●",""),""),"")</f>
      </c>
      <c r="Y80" s="20">
        <f>IF(AND(ISNUMBER($C80),ISNUMBER('Plan'!$J79),ISNUMBER(Y$6)),IF($C80&gt;0,IF(INT((Y$6+6-'Plan'!$J79)/$C80)&gt;=MAX(1,-INT(-(Y$6-'Plan'!$J79)/$C80)),"●",""),""),"")</f>
      </c>
      <c r="Z80" s="20">
        <f>IF(AND(ISNUMBER($C80),ISNUMBER('Plan'!$J79),ISNUMBER(Z$6)),IF($C80&gt;0,IF(INT((Z$6+6-'Plan'!$J79)/$C80)&gt;=MAX(1,-INT(-(Z$6-'Plan'!$J79)/$C80)),"●",""),""),"")</f>
      </c>
      <c r="AA80" s="20">
        <f>IF(AND(ISNUMBER($C80),ISNUMBER('Plan'!$J79),ISNUMBER(AA$6)),IF($C80&gt;0,IF(INT((AA$6+6-'Plan'!$J79)/$C80)&gt;=MAX(1,-INT(-(AA$6-'Plan'!$J79)/$C80)),"●",""),""),"")</f>
      </c>
      <c r="AB80" s="20">
        <f>IF(AND(ISNUMBER($C80),ISNUMBER('Plan'!$J79),ISNUMBER(AB$6)),IF($C80&gt;0,IF(INT((AB$6+6-'Plan'!$J79)/$C80)&gt;=MAX(1,-INT(-(AB$6-'Plan'!$J79)/$C80)),"●",""),""),"")</f>
      </c>
      <c r="AC80" s="20">
        <f>IF(AND(ISNUMBER($C80),ISNUMBER('Plan'!$J79),ISNUMBER(AC$6)),IF($C80&gt;0,IF(INT((AC$6+6-'Plan'!$J79)/$C80)&gt;=MAX(1,-INT(-(AC$6-'Plan'!$J79)/$C80)),"●",""),""),"")</f>
      </c>
      <c r="AD80" s="20">
        <f>IF(AND(ISNUMBER($C80),ISNUMBER('Plan'!$J79),ISNUMBER(AD$6)),IF($C80&gt;0,IF(INT((AD$6+6-'Plan'!$J79)/$C80)&gt;=MAX(1,-INT(-(AD$6-'Plan'!$J79)/$C80)),"●",""),""),"")</f>
      </c>
      <c r="AE80" s="20">
        <f>IF(AND(ISNUMBER($C80),ISNUMBER('Plan'!$J79),ISNUMBER(AE$6)),IF($C80&gt;0,IF(INT((AE$6+6-'Plan'!$J79)/$C80)&gt;=MAX(1,-INT(-(AE$6-'Plan'!$J79)/$C80)),"●",""),""),"")</f>
      </c>
      <c r="AF80" s="20">
        <f>IF(AND(ISNUMBER($C80),ISNUMBER('Plan'!$J79),ISNUMBER(AF$6)),IF($C80&gt;0,IF(INT((AF$6+6-'Plan'!$J79)/$C80)&gt;=MAX(1,-INT(-(AF$6-'Plan'!$J79)/$C80)),"●",""),""),"")</f>
      </c>
      <c r="AG80" s="20">
        <f>IF(AND(ISNUMBER($C80),ISNUMBER('Plan'!$J79),ISNUMBER(AG$6)),IF($C80&gt;0,IF(INT((AG$6+6-'Plan'!$J79)/$C80)&gt;=MAX(1,-INT(-(AG$6-'Plan'!$J79)/$C80)),"●",""),""),"")</f>
      </c>
      <c r="AH80" s="20">
        <f>IF(AND(ISNUMBER($C80),ISNUMBER('Plan'!$J79),ISNUMBER(AH$6)),IF($C80&gt;0,IF(INT((AH$6+6-'Plan'!$J79)/$C80)&gt;=MAX(1,-INT(-(AH$6-'Plan'!$J79)/$C80)),"●",""),""),"")</f>
      </c>
      <c r="AI80" s="20">
        <f>IF(AND(ISNUMBER($C80),ISNUMBER('Plan'!$J79),ISNUMBER(AI$6)),IF($C80&gt;0,IF(INT((AI$6+6-'Plan'!$J79)/$C80)&gt;=MAX(1,-INT(-(AI$6-'Plan'!$J79)/$C80)),"●",""),""),"")</f>
      </c>
      <c r="AJ80" s="20">
        <f>IF(AND(ISNUMBER($C80),ISNUMBER('Plan'!$J79),ISNUMBER(AJ$6)),IF($C80&gt;0,IF(INT((AJ$6+6-'Plan'!$J79)/$C80)&gt;=MAX(1,-INT(-(AJ$6-'Plan'!$J79)/$C80)),"●",""),""),"")</f>
      </c>
      <c r="AK80" s="20">
        <f>IF(AND(ISNUMBER($C80),ISNUMBER('Plan'!$J79),ISNUMBER(AK$6)),IF($C80&gt;0,IF(INT((AK$6+6-'Plan'!$J79)/$C80)&gt;=MAX(1,-INT(-(AK$6-'Plan'!$J79)/$C80)),"●",""),""),"")</f>
      </c>
      <c r="AL80" s="20">
        <f>IF(AND(ISNUMBER($C80),ISNUMBER('Plan'!$J79),ISNUMBER(AL$6)),IF($C80&gt;0,IF(INT((AL$6+6-'Plan'!$J79)/$C80)&gt;=MAX(1,-INT(-(AL$6-'Plan'!$J79)/$C80)),"●",""),""),"")</f>
      </c>
      <c r="AM80" s="20">
        <f>IF(AND(ISNUMBER($C80),ISNUMBER('Plan'!$J79),ISNUMBER(AM$6)),IF($C80&gt;0,IF(INT((AM$6+6-'Plan'!$J79)/$C80)&gt;=MAX(1,-INT(-(AM$6-'Plan'!$J79)/$C80)),"●",""),""),"")</f>
      </c>
      <c r="AN80" s="20">
        <f>IF(AND(ISNUMBER($C80),ISNUMBER('Plan'!$J79),ISNUMBER(AN$6)),IF($C80&gt;0,IF(INT((AN$6+6-'Plan'!$J79)/$C80)&gt;=MAX(1,-INT(-(AN$6-'Plan'!$J79)/$C80)),"●",""),""),"")</f>
      </c>
      <c r="AO80" s="20">
        <f>IF(AND(ISNUMBER($C80),ISNUMBER('Plan'!$J79),ISNUMBER(AO$6)),IF($C80&gt;0,IF(INT((AO$6+6-'Plan'!$J79)/$C80)&gt;=MAX(1,-INT(-(AO$6-'Plan'!$J79)/$C80)),"●",""),""),"")</f>
      </c>
      <c r="AP80" s="20">
        <f>IF(AND(ISNUMBER($C80),ISNUMBER('Plan'!$J79),ISNUMBER(AP$6)),IF($C80&gt;0,IF(INT((AP$6+6-'Plan'!$J79)/$C80)&gt;=MAX(1,-INT(-(AP$6-'Plan'!$J79)/$C80)),"●",""),""),"")</f>
      </c>
      <c r="AQ80" s="20">
        <f>IF(AND(ISNUMBER($C80),ISNUMBER('Plan'!$J79),ISNUMBER(AQ$6)),IF($C80&gt;0,IF(INT((AQ$6+6-'Plan'!$J79)/$C80)&gt;=MAX(1,-INT(-(AQ$6-'Plan'!$J79)/$C80)),"●",""),""),"")</f>
      </c>
      <c r="AR80" s="20">
        <f>IF(AND(ISNUMBER($C80),ISNUMBER('Plan'!$J79),ISNUMBER(AR$6)),IF($C80&gt;0,IF(INT((AR$6+6-'Plan'!$J79)/$C80)&gt;=MAX(1,-INT(-(AR$6-'Plan'!$J79)/$C80)),"●",""),""),"")</f>
      </c>
      <c r="AS80" s="20">
        <f>IF(AND(ISNUMBER($C80),ISNUMBER('Plan'!$J79),ISNUMBER(AS$6)),IF($C80&gt;0,IF(INT((AS$6+6-'Plan'!$J79)/$C80)&gt;=MAX(1,-INT(-(AS$6-'Plan'!$J79)/$C80)),"●",""),""),"")</f>
      </c>
      <c r="AT80" s="20">
        <f>IF(AND(ISNUMBER($C80),ISNUMBER('Plan'!$J79),ISNUMBER(AT$6)),IF($C80&gt;0,IF(INT((AT$6+6-'Plan'!$J79)/$C80)&gt;=MAX(1,-INT(-(AT$6-'Plan'!$J79)/$C80)),"●",""),""),"")</f>
      </c>
      <c r="AU80" s="20">
        <f>IF(AND(ISNUMBER($C80),ISNUMBER('Plan'!$J79),ISNUMBER(AU$6)),IF($C80&gt;0,IF(INT((AU$6+6-'Plan'!$J79)/$C80)&gt;=MAX(1,-INT(-(AU$6-'Plan'!$J79)/$C80)),"●",""),""),"")</f>
      </c>
      <c r="AV80" s="20">
        <f>IF(AND(ISNUMBER($C80),ISNUMBER('Plan'!$J79),ISNUMBER(AV$6)),IF($C80&gt;0,IF(INT((AV$6+6-'Plan'!$J79)/$C80)&gt;=MAX(1,-INT(-(AV$6-'Plan'!$J79)/$C80)),"●",""),""),"")</f>
      </c>
      <c r="AW80" s="20">
        <f>IF(AND(ISNUMBER($C80),ISNUMBER('Plan'!$J79),ISNUMBER(AW$6)),IF($C80&gt;0,IF(INT((AW$6+6-'Plan'!$J79)/$C80)&gt;=MAX(1,-INT(-(AW$6-'Plan'!$J79)/$C80)),"●",""),""),"")</f>
      </c>
      <c r="AX80" s="20">
        <f>IF(AND(ISNUMBER($C80),ISNUMBER('Plan'!$J79),ISNUMBER(AX$6)),IF($C80&gt;0,IF(INT((AX$6+6-'Plan'!$J79)/$C80)&gt;=MAX(1,-INT(-(AX$6-'Plan'!$J79)/$C80)),"●",""),""),"")</f>
      </c>
      <c r="AY80" s="20">
        <f>IF(AND(ISNUMBER($C80),ISNUMBER('Plan'!$J79),ISNUMBER(AY$6)),IF($C80&gt;0,IF(INT((AY$6+6-'Plan'!$J79)/$C80)&gt;=MAX(1,-INT(-(AY$6-'Plan'!$J79)/$C80)),"●",""),""),"")</f>
      </c>
      <c r="AZ80" s="20">
        <f>IF(AND(ISNUMBER($C80),ISNUMBER('Plan'!$J79),ISNUMBER(AZ$6)),IF($C80&gt;0,IF(INT((AZ$6+6-'Plan'!$J79)/$C80)&gt;=MAX(1,-INT(-(AZ$6-'Plan'!$J79)/$C80)),"●",""),""),"")</f>
      </c>
      <c r="BA80" s="20">
        <f>IF(AND(ISNUMBER($C80),ISNUMBER('Plan'!$J79),ISNUMBER(BA$6)),IF($C80&gt;0,IF(INT((BA$6+6-'Plan'!$J79)/$C80)&gt;=MAX(1,-INT(-(BA$6-'Plan'!$J79)/$C80)),"●",""),""),"")</f>
      </c>
      <c r="BB80" s="20">
        <f>IF(AND(ISNUMBER($C80),ISNUMBER('Plan'!$J79),ISNUMBER(BB$6)),IF($C80&gt;0,IF(INT((BB$6+6-'Plan'!$J79)/$C80)&gt;=MAX(1,-INT(-(BB$6-'Plan'!$J79)/$C80)),"●",""),""),"")</f>
      </c>
      <c r="BC80" s="20">
        <f>IF(AND(ISNUMBER($C80),ISNUMBER('Plan'!$J79),ISNUMBER(BC$6)),IF($C80&gt;0,IF(INT((BC$6+6-'Plan'!$J79)/$C80)&gt;=MAX(1,-INT(-(BC$6-'Plan'!$J79)/$C80)),"●",""),""),"")</f>
      </c>
      <c r="BD80" s="20">
        <f>IF(AND(ISNUMBER($C80),ISNUMBER('Plan'!$J79),ISNUMBER(BD$6)),IF($C80&gt;0,IF(INT((BD$6+6-'Plan'!$J79)/$C80)&gt;=MAX(1,-INT(-(BD$6-'Plan'!$J79)/$C80)),"●",""),""),"")</f>
      </c>
    </row>
    <row r="81" spans="1:56" x14ac:dyDescent="0.25">
      <c r="A81" s="11">
        <f>IF('Plan'!B80="",IF('Plan'!A80="","",'Plan'!A80),'Plan'!B80)</f>
      </c>
      <c r="B81" s="11">
        <f>IF('Plan'!D80="","",'Plan'!D80)</f>
      </c>
      <c r="C81" s="18">
        <f>IF(ISNUMBER('Plan'!F80),IF('Plan'!G80="meses",'Plan'!F80*365.25/12,IF('Plan'!G80="semanas",'Plan'!F80*7,IF('Plan'!G80="días",'Plan'!F80,""))),"")</f>
      </c>
      <c r="D81" s="19">
        <f>IF(ISNUMBER('Plan'!H80),'Plan'!H80,"")</f>
      </c>
      <c r="E81" s="20">
        <f>IF(AND(ISNUMBER($C81),ISNUMBER('Plan'!$J80),ISNUMBER(E$6)),IF($C81&gt;0,IF(INT((E$6+6-'Plan'!$J80)/$C81)&gt;=MAX(1,-INT(-(E$6-'Plan'!$J80)/$C81)),"●",""),""),"")</f>
      </c>
      <c r="F81" s="20">
        <f>IF(AND(ISNUMBER($C81),ISNUMBER('Plan'!$J80),ISNUMBER(F$6)),IF($C81&gt;0,IF(INT((F$6+6-'Plan'!$J80)/$C81)&gt;=MAX(1,-INT(-(F$6-'Plan'!$J80)/$C81)),"●",""),""),"")</f>
      </c>
      <c r="G81" s="20">
        <f>IF(AND(ISNUMBER($C81),ISNUMBER('Plan'!$J80),ISNUMBER(G$6)),IF($C81&gt;0,IF(INT((G$6+6-'Plan'!$J80)/$C81)&gt;=MAX(1,-INT(-(G$6-'Plan'!$J80)/$C81)),"●",""),""),"")</f>
      </c>
      <c r="H81" s="20">
        <f>IF(AND(ISNUMBER($C81),ISNUMBER('Plan'!$J80),ISNUMBER(H$6)),IF($C81&gt;0,IF(INT((H$6+6-'Plan'!$J80)/$C81)&gt;=MAX(1,-INT(-(H$6-'Plan'!$J80)/$C81)),"●",""),""),"")</f>
      </c>
      <c r="I81" s="20">
        <f>IF(AND(ISNUMBER($C81),ISNUMBER('Plan'!$J80),ISNUMBER(I$6)),IF($C81&gt;0,IF(INT((I$6+6-'Plan'!$J80)/$C81)&gt;=MAX(1,-INT(-(I$6-'Plan'!$J80)/$C81)),"●",""),""),"")</f>
      </c>
      <c r="J81" s="20">
        <f>IF(AND(ISNUMBER($C81),ISNUMBER('Plan'!$J80),ISNUMBER(J$6)),IF($C81&gt;0,IF(INT((J$6+6-'Plan'!$J80)/$C81)&gt;=MAX(1,-INT(-(J$6-'Plan'!$J80)/$C81)),"●",""),""),"")</f>
      </c>
      <c r="K81" s="20">
        <f>IF(AND(ISNUMBER($C81),ISNUMBER('Plan'!$J80),ISNUMBER(K$6)),IF($C81&gt;0,IF(INT((K$6+6-'Plan'!$J80)/$C81)&gt;=MAX(1,-INT(-(K$6-'Plan'!$J80)/$C81)),"●",""),""),"")</f>
      </c>
      <c r="L81" s="20">
        <f>IF(AND(ISNUMBER($C81),ISNUMBER('Plan'!$J80),ISNUMBER(L$6)),IF($C81&gt;0,IF(INT((L$6+6-'Plan'!$J80)/$C81)&gt;=MAX(1,-INT(-(L$6-'Plan'!$J80)/$C81)),"●",""),""),"")</f>
      </c>
      <c r="M81" s="20">
        <f>IF(AND(ISNUMBER($C81),ISNUMBER('Plan'!$J80),ISNUMBER(M$6)),IF($C81&gt;0,IF(INT((M$6+6-'Plan'!$J80)/$C81)&gt;=MAX(1,-INT(-(M$6-'Plan'!$J80)/$C81)),"●",""),""),"")</f>
      </c>
      <c r="N81" s="20">
        <f>IF(AND(ISNUMBER($C81),ISNUMBER('Plan'!$J80),ISNUMBER(N$6)),IF($C81&gt;0,IF(INT((N$6+6-'Plan'!$J80)/$C81)&gt;=MAX(1,-INT(-(N$6-'Plan'!$J80)/$C81)),"●",""),""),"")</f>
      </c>
      <c r="O81" s="20">
        <f>IF(AND(ISNUMBER($C81),ISNUMBER('Plan'!$J80),ISNUMBER(O$6)),IF($C81&gt;0,IF(INT((O$6+6-'Plan'!$J80)/$C81)&gt;=MAX(1,-INT(-(O$6-'Plan'!$J80)/$C81)),"●",""),""),"")</f>
      </c>
      <c r="P81" s="20">
        <f>IF(AND(ISNUMBER($C81),ISNUMBER('Plan'!$J80),ISNUMBER(P$6)),IF($C81&gt;0,IF(INT((P$6+6-'Plan'!$J80)/$C81)&gt;=MAX(1,-INT(-(P$6-'Plan'!$J80)/$C81)),"●",""),""),"")</f>
      </c>
      <c r="Q81" s="20">
        <f>IF(AND(ISNUMBER($C81),ISNUMBER('Plan'!$J80),ISNUMBER(Q$6)),IF($C81&gt;0,IF(INT((Q$6+6-'Plan'!$J80)/$C81)&gt;=MAX(1,-INT(-(Q$6-'Plan'!$J80)/$C81)),"●",""),""),"")</f>
      </c>
      <c r="R81" s="20">
        <f>IF(AND(ISNUMBER($C81),ISNUMBER('Plan'!$J80),ISNUMBER(R$6)),IF($C81&gt;0,IF(INT((R$6+6-'Plan'!$J80)/$C81)&gt;=MAX(1,-INT(-(R$6-'Plan'!$J80)/$C81)),"●",""),""),"")</f>
      </c>
      <c r="S81" s="20">
        <f>IF(AND(ISNUMBER($C81),ISNUMBER('Plan'!$J80),ISNUMBER(S$6)),IF($C81&gt;0,IF(INT((S$6+6-'Plan'!$J80)/$C81)&gt;=MAX(1,-INT(-(S$6-'Plan'!$J80)/$C81)),"●",""),""),"")</f>
      </c>
      <c r="T81" s="20">
        <f>IF(AND(ISNUMBER($C81),ISNUMBER('Plan'!$J80),ISNUMBER(T$6)),IF($C81&gt;0,IF(INT((T$6+6-'Plan'!$J80)/$C81)&gt;=MAX(1,-INT(-(T$6-'Plan'!$J80)/$C81)),"●",""),""),"")</f>
      </c>
      <c r="U81" s="20">
        <f>IF(AND(ISNUMBER($C81),ISNUMBER('Plan'!$J80),ISNUMBER(U$6)),IF($C81&gt;0,IF(INT((U$6+6-'Plan'!$J80)/$C81)&gt;=MAX(1,-INT(-(U$6-'Plan'!$J80)/$C81)),"●",""),""),"")</f>
      </c>
      <c r="V81" s="20">
        <f>IF(AND(ISNUMBER($C81),ISNUMBER('Plan'!$J80),ISNUMBER(V$6)),IF($C81&gt;0,IF(INT((V$6+6-'Plan'!$J80)/$C81)&gt;=MAX(1,-INT(-(V$6-'Plan'!$J80)/$C81)),"●",""),""),"")</f>
      </c>
      <c r="W81" s="20">
        <f>IF(AND(ISNUMBER($C81),ISNUMBER('Plan'!$J80),ISNUMBER(W$6)),IF($C81&gt;0,IF(INT((W$6+6-'Plan'!$J80)/$C81)&gt;=MAX(1,-INT(-(W$6-'Plan'!$J80)/$C81)),"●",""),""),"")</f>
      </c>
      <c r="X81" s="20">
        <f>IF(AND(ISNUMBER($C81),ISNUMBER('Plan'!$J80),ISNUMBER(X$6)),IF($C81&gt;0,IF(INT((X$6+6-'Plan'!$J80)/$C81)&gt;=MAX(1,-INT(-(X$6-'Plan'!$J80)/$C81)),"●",""),""),"")</f>
      </c>
      <c r="Y81" s="20">
        <f>IF(AND(ISNUMBER($C81),ISNUMBER('Plan'!$J80),ISNUMBER(Y$6)),IF($C81&gt;0,IF(INT((Y$6+6-'Plan'!$J80)/$C81)&gt;=MAX(1,-INT(-(Y$6-'Plan'!$J80)/$C81)),"●",""),""),"")</f>
      </c>
      <c r="Z81" s="20">
        <f>IF(AND(ISNUMBER($C81),ISNUMBER('Plan'!$J80),ISNUMBER(Z$6)),IF($C81&gt;0,IF(INT((Z$6+6-'Plan'!$J80)/$C81)&gt;=MAX(1,-INT(-(Z$6-'Plan'!$J80)/$C81)),"●",""),""),"")</f>
      </c>
      <c r="AA81" s="20">
        <f>IF(AND(ISNUMBER($C81),ISNUMBER('Plan'!$J80),ISNUMBER(AA$6)),IF($C81&gt;0,IF(INT((AA$6+6-'Plan'!$J80)/$C81)&gt;=MAX(1,-INT(-(AA$6-'Plan'!$J80)/$C81)),"●",""),""),"")</f>
      </c>
      <c r="AB81" s="20">
        <f>IF(AND(ISNUMBER($C81),ISNUMBER('Plan'!$J80),ISNUMBER(AB$6)),IF($C81&gt;0,IF(INT((AB$6+6-'Plan'!$J80)/$C81)&gt;=MAX(1,-INT(-(AB$6-'Plan'!$J80)/$C81)),"●",""),""),"")</f>
      </c>
      <c r="AC81" s="20">
        <f>IF(AND(ISNUMBER($C81),ISNUMBER('Plan'!$J80),ISNUMBER(AC$6)),IF($C81&gt;0,IF(INT((AC$6+6-'Plan'!$J80)/$C81)&gt;=MAX(1,-INT(-(AC$6-'Plan'!$J80)/$C81)),"●",""),""),"")</f>
      </c>
      <c r="AD81" s="20">
        <f>IF(AND(ISNUMBER($C81),ISNUMBER('Plan'!$J80),ISNUMBER(AD$6)),IF($C81&gt;0,IF(INT((AD$6+6-'Plan'!$J80)/$C81)&gt;=MAX(1,-INT(-(AD$6-'Plan'!$J80)/$C81)),"●",""),""),"")</f>
      </c>
      <c r="AE81" s="20">
        <f>IF(AND(ISNUMBER($C81),ISNUMBER('Plan'!$J80),ISNUMBER(AE$6)),IF($C81&gt;0,IF(INT((AE$6+6-'Plan'!$J80)/$C81)&gt;=MAX(1,-INT(-(AE$6-'Plan'!$J80)/$C81)),"●",""),""),"")</f>
      </c>
      <c r="AF81" s="20">
        <f>IF(AND(ISNUMBER($C81),ISNUMBER('Plan'!$J80),ISNUMBER(AF$6)),IF($C81&gt;0,IF(INT((AF$6+6-'Plan'!$J80)/$C81)&gt;=MAX(1,-INT(-(AF$6-'Plan'!$J80)/$C81)),"●",""),""),"")</f>
      </c>
      <c r="AG81" s="20">
        <f>IF(AND(ISNUMBER($C81),ISNUMBER('Plan'!$J80),ISNUMBER(AG$6)),IF($C81&gt;0,IF(INT((AG$6+6-'Plan'!$J80)/$C81)&gt;=MAX(1,-INT(-(AG$6-'Plan'!$J80)/$C81)),"●",""),""),"")</f>
      </c>
      <c r="AH81" s="20">
        <f>IF(AND(ISNUMBER($C81),ISNUMBER('Plan'!$J80),ISNUMBER(AH$6)),IF($C81&gt;0,IF(INT((AH$6+6-'Plan'!$J80)/$C81)&gt;=MAX(1,-INT(-(AH$6-'Plan'!$J80)/$C81)),"●",""),""),"")</f>
      </c>
      <c r="AI81" s="20">
        <f>IF(AND(ISNUMBER($C81),ISNUMBER('Plan'!$J80),ISNUMBER(AI$6)),IF($C81&gt;0,IF(INT((AI$6+6-'Plan'!$J80)/$C81)&gt;=MAX(1,-INT(-(AI$6-'Plan'!$J80)/$C81)),"●",""),""),"")</f>
      </c>
      <c r="AJ81" s="20">
        <f>IF(AND(ISNUMBER($C81),ISNUMBER('Plan'!$J80),ISNUMBER(AJ$6)),IF($C81&gt;0,IF(INT((AJ$6+6-'Plan'!$J80)/$C81)&gt;=MAX(1,-INT(-(AJ$6-'Plan'!$J80)/$C81)),"●",""),""),"")</f>
      </c>
      <c r="AK81" s="20">
        <f>IF(AND(ISNUMBER($C81),ISNUMBER('Plan'!$J80),ISNUMBER(AK$6)),IF($C81&gt;0,IF(INT((AK$6+6-'Plan'!$J80)/$C81)&gt;=MAX(1,-INT(-(AK$6-'Plan'!$J80)/$C81)),"●",""),""),"")</f>
      </c>
      <c r="AL81" s="20">
        <f>IF(AND(ISNUMBER($C81),ISNUMBER('Plan'!$J80),ISNUMBER(AL$6)),IF($C81&gt;0,IF(INT((AL$6+6-'Plan'!$J80)/$C81)&gt;=MAX(1,-INT(-(AL$6-'Plan'!$J80)/$C81)),"●",""),""),"")</f>
      </c>
      <c r="AM81" s="20">
        <f>IF(AND(ISNUMBER($C81),ISNUMBER('Plan'!$J80),ISNUMBER(AM$6)),IF($C81&gt;0,IF(INT((AM$6+6-'Plan'!$J80)/$C81)&gt;=MAX(1,-INT(-(AM$6-'Plan'!$J80)/$C81)),"●",""),""),"")</f>
      </c>
      <c r="AN81" s="20">
        <f>IF(AND(ISNUMBER($C81),ISNUMBER('Plan'!$J80),ISNUMBER(AN$6)),IF($C81&gt;0,IF(INT((AN$6+6-'Plan'!$J80)/$C81)&gt;=MAX(1,-INT(-(AN$6-'Plan'!$J80)/$C81)),"●",""),""),"")</f>
      </c>
      <c r="AO81" s="20">
        <f>IF(AND(ISNUMBER($C81),ISNUMBER('Plan'!$J80),ISNUMBER(AO$6)),IF($C81&gt;0,IF(INT((AO$6+6-'Plan'!$J80)/$C81)&gt;=MAX(1,-INT(-(AO$6-'Plan'!$J80)/$C81)),"●",""),""),"")</f>
      </c>
      <c r="AP81" s="20">
        <f>IF(AND(ISNUMBER($C81),ISNUMBER('Plan'!$J80),ISNUMBER(AP$6)),IF($C81&gt;0,IF(INT((AP$6+6-'Plan'!$J80)/$C81)&gt;=MAX(1,-INT(-(AP$6-'Plan'!$J80)/$C81)),"●",""),""),"")</f>
      </c>
      <c r="AQ81" s="20">
        <f>IF(AND(ISNUMBER($C81),ISNUMBER('Plan'!$J80),ISNUMBER(AQ$6)),IF($C81&gt;0,IF(INT((AQ$6+6-'Plan'!$J80)/$C81)&gt;=MAX(1,-INT(-(AQ$6-'Plan'!$J80)/$C81)),"●",""),""),"")</f>
      </c>
      <c r="AR81" s="20">
        <f>IF(AND(ISNUMBER($C81),ISNUMBER('Plan'!$J80),ISNUMBER(AR$6)),IF($C81&gt;0,IF(INT((AR$6+6-'Plan'!$J80)/$C81)&gt;=MAX(1,-INT(-(AR$6-'Plan'!$J80)/$C81)),"●",""),""),"")</f>
      </c>
      <c r="AS81" s="20">
        <f>IF(AND(ISNUMBER($C81),ISNUMBER('Plan'!$J80),ISNUMBER(AS$6)),IF($C81&gt;0,IF(INT((AS$6+6-'Plan'!$J80)/$C81)&gt;=MAX(1,-INT(-(AS$6-'Plan'!$J80)/$C81)),"●",""),""),"")</f>
      </c>
      <c r="AT81" s="20">
        <f>IF(AND(ISNUMBER($C81),ISNUMBER('Plan'!$J80),ISNUMBER(AT$6)),IF($C81&gt;0,IF(INT((AT$6+6-'Plan'!$J80)/$C81)&gt;=MAX(1,-INT(-(AT$6-'Plan'!$J80)/$C81)),"●",""),""),"")</f>
      </c>
      <c r="AU81" s="20">
        <f>IF(AND(ISNUMBER($C81),ISNUMBER('Plan'!$J80),ISNUMBER(AU$6)),IF($C81&gt;0,IF(INT((AU$6+6-'Plan'!$J80)/$C81)&gt;=MAX(1,-INT(-(AU$6-'Plan'!$J80)/$C81)),"●",""),""),"")</f>
      </c>
      <c r="AV81" s="20">
        <f>IF(AND(ISNUMBER($C81),ISNUMBER('Plan'!$J80),ISNUMBER(AV$6)),IF($C81&gt;0,IF(INT((AV$6+6-'Plan'!$J80)/$C81)&gt;=MAX(1,-INT(-(AV$6-'Plan'!$J80)/$C81)),"●",""),""),"")</f>
      </c>
      <c r="AW81" s="20">
        <f>IF(AND(ISNUMBER($C81),ISNUMBER('Plan'!$J80),ISNUMBER(AW$6)),IF($C81&gt;0,IF(INT((AW$6+6-'Plan'!$J80)/$C81)&gt;=MAX(1,-INT(-(AW$6-'Plan'!$J80)/$C81)),"●",""),""),"")</f>
      </c>
      <c r="AX81" s="20">
        <f>IF(AND(ISNUMBER($C81),ISNUMBER('Plan'!$J80),ISNUMBER(AX$6)),IF($C81&gt;0,IF(INT((AX$6+6-'Plan'!$J80)/$C81)&gt;=MAX(1,-INT(-(AX$6-'Plan'!$J80)/$C81)),"●",""),""),"")</f>
      </c>
      <c r="AY81" s="20">
        <f>IF(AND(ISNUMBER($C81),ISNUMBER('Plan'!$J80),ISNUMBER(AY$6)),IF($C81&gt;0,IF(INT((AY$6+6-'Plan'!$J80)/$C81)&gt;=MAX(1,-INT(-(AY$6-'Plan'!$J80)/$C81)),"●",""),""),"")</f>
      </c>
      <c r="AZ81" s="20">
        <f>IF(AND(ISNUMBER($C81),ISNUMBER('Plan'!$J80),ISNUMBER(AZ$6)),IF($C81&gt;0,IF(INT((AZ$6+6-'Plan'!$J80)/$C81)&gt;=MAX(1,-INT(-(AZ$6-'Plan'!$J80)/$C81)),"●",""),""),"")</f>
      </c>
      <c r="BA81" s="20">
        <f>IF(AND(ISNUMBER($C81),ISNUMBER('Plan'!$J80),ISNUMBER(BA$6)),IF($C81&gt;0,IF(INT((BA$6+6-'Plan'!$J80)/$C81)&gt;=MAX(1,-INT(-(BA$6-'Plan'!$J80)/$C81)),"●",""),""),"")</f>
      </c>
      <c r="BB81" s="20">
        <f>IF(AND(ISNUMBER($C81),ISNUMBER('Plan'!$J80),ISNUMBER(BB$6)),IF($C81&gt;0,IF(INT((BB$6+6-'Plan'!$J80)/$C81)&gt;=MAX(1,-INT(-(BB$6-'Plan'!$J80)/$C81)),"●",""),""),"")</f>
      </c>
      <c r="BC81" s="20">
        <f>IF(AND(ISNUMBER($C81),ISNUMBER('Plan'!$J80),ISNUMBER(BC$6)),IF($C81&gt;0,IF(INT((BC$6+6-'Plan'!$J80)/$C81)&gt;=MAX(1,-INT(-(BC$6-'Plan'!$J80)/$C81)),"●",""),""),"")</f>
      </c>
      <c r="BD81" s="20">
        <f>IF(AND(ISNUMBER($C81),ISNUMBER('Plan'!$J80),ISNUMBER(BD$6)),IF($C81&gt;0,IF(INT((BD$6+6-'Plan'!$J80)/$C81)&gt;=MAX(1,-INT(-(BD$6-'Plan'!$J80)/$C81)),"●",""),""),"")</f>
      </c>
    </row>
    <row r="82" spans="1:56" x14ac:dyDescent="0.25">
      <c r="A82" s="11">
        <f>IF('Plan'!B81="",IF('Plan'!A81="","",'Plan'!A81),'Plan'!B81)</f>
      </c>
      <c r="B82" s="11">
        <f>IF('Plan'!D81="","",'Plan'!D81)</f>
      </c>
      <c r="C82" s="18">
        <f>IF(ISNUMBER('Plan'!F81),IF('Plan'!G81="meses",'Plan'!F81*365.25/12,IF('Plan'!G81="semanas",'Plan'!F81*7,IF('Plan'!G81="días",'Plan'!F81,""))),"")</f>
      </c>
      <c r="D82" s="19">
        <f>IF(ISNUMBER('Plan'!H81),'Plan'!H81,"")</f>
      </c>
      <c r="E82" s="20">
        <f>IF(AND(ISNUMBER($C82),ISNUMBER('Plan'!$J81),ISNUMBER(E$6)),IF($C82&gt;0,IF(INT((E$6+6-'Plan'!$J81)/$C82)&gt;=MAX(1,-INT(-(E$6-'Plan'!$J81)/$C82)),"●",""),""),"")</f>
      </c>
      <c r="F82" s="20">
        <f>IF(AND(ISNUMBER($C82),ISNUMBER('Plan'!$J81),ISNUMBER(F$6)),IF($C82&gt;0,IF(INT((F$6+6-'Plan'!$J81)/$C82)&gt;=MAX(1,-INT(-(F$6-'Plan'!$J81)/$C82)),"●",""),""),"")</f>
      </c>
      <c r="G82" s="20">
        <f>IF(AND(ISNUMBER($C82),ISNUMBER('Plan'!$J81),ISNUMBER(G$6)),IF($C82&gt;0,IF(INT((G$6+6-'Plan'!$J81)/$C82)&gt;=MAX(1,-INT(-(G$6-'Plan'!$J81)/$C82)),"●",""),""),"")</f>
      </c>
      <c r="H82" s="20">
        <f>IF(AND(ISNUMBER($C82),ISNUMBER('Plan'!$J81),ISNUMBER(H$6)),IF($C82&gt;0,IF(INT((H$6+6-'Plan'!$J81)/$C82)&gt;=MAX(1,-INT(-(H$6-'Plan'!$J81)/$C82)),"●",""),""),"")</f>
      </c>
      <c r="I82" s="20">
        <f>IF(AND(ISNUMBER($C82),ISNUMBER('Plan'!$J81),ISNUMBER(I$6)),IF($C82&gt;0,IF(INT((I$6+6-'Plan'!$J81)/$C82)&gt;=MAX(1,-INT(-(I$6-'Plan'!$J81)/$C82)),"●",""),""),"")</f>
      </c>
      <c r="J82" s="20">
        <f>IF(AND(ISNUMBER($C82),ISNUMBER('Plan'!$J81),ISNUMBER(J$6)),IF($C82&gt;0,IF(INT((J$6+6-'Plan'!$J81)/$C82)&gt;=MAX(1,-INT(-(J$6-'Plan'!$J81)/$C82)),"●",""),""),"")</f>
      </c>
      <c r="K82" s="20">
        <f>IF(AND(ISNUMBER($C82),ISNUMBER('Plan'!$J81),ISNUMBER(K$6)),IF($C82&gt;0,IF(INT((K$6+6-'Plan'!$J81)/$C82)&gt;=MAX(1,-INT(-(K$6-'Plan'!$J81)/$C82)),"●",""),""),"")</f>
      </c>
      <c r="L82" s="20">
        <f>IF(AND(ISNUMBER($C82),ISNUMBER('Plan'!$J81),ISNUMBER(L$6)),IF($C82&gt;0,IF(INT((L$6+6-'Plan'!$J81)/$C82)&gt;=MAX(1,-INT(-(L$6-'Plan'!$J81)/$C82)),"●",""),""),"")</f>
      </c>
      <c r="M82" s="20">
        <f>IF(AND(ISNUMBER($C82),ISNUMBER('Plan'!$J81),ISNUMBER(M$6)),IF($C82&gt;0,IF(INT((M$6+6-'Plan'!$J81)/$C82)&gt;=MAX(1,-INT(-(M$6-'Plan'!$J81)/$C82)),"●",""),""),"")</f>
      </c>
      <c r="N82" s="20">
        <f>IF(AND(ISNUMBER($C82),ISNUMBER('Plan'!$J81),ISNUMBER(N$6)),IF($C82&gt;0,IF(INT((N$6+6-'Plan'!$J81)/$C82)&gt;=MAX(1,-INT(-(N$6-'Plan'!$J81)/$C82)),"●",""),""),"")</f>
      </c>
      <c r="O82" s="20">
        <f>IF(AND(ISNUMBER($C82),ISNUMBER('Plan'!$J81),ISNUMBER(O$6)),IF($C82&gt;0,IF(INT((O$6+6-'Plan'!$J81)/$C82)&gt;=MAX(1,-INT(-(O$6-'Plan'!$J81)/$C82)),"●",""),""),"")</f>
      </c>
      <c r="P82" s="20">
        <f>IF(AND(ISNUMBER($C82),ISNUMBER('Plan'!$J81),ISNUMBER(P$6)),IF($C82&gt;0,IF(INT((P$6+6-'Plan'!$J81)/$C82)&gt;=MAX(1,-INT(-(P$6-'Plan'!$J81)/$C82)),"●",""),""),"")</f>
      </c>
      <c r="Q82" s="20">
        <f>IF(AND(ISNUMBER($C82),ISNUMBER('Plan'!$J81),ISNUMBER(Q$6)),IF($C82&gt;0,IF(INT((Q$6+6-'Plan'!$J81)/$C82)&gt;=MAX(1,-INT(-(Q$6-'Plan'!$J81)/$C82)),"●",""),""),"")</f>
      </c>
      <c r="R82" s="20">
        <f>IF(AND(ISNUMBER($C82),ISNUMBER('Plan'!$J81),ISNUMBER(R$6)),IF($C82&gt;0,IF(INT((R$6+6-'Plan'!$J81)/$C82)&gt;=MAX(1,-INT(-(R$6-'Plan'!$J81)/$C82)),"●",""),""),"")</f>
      </c>
      <c r="S82" s="20">
        <f>IF(AND(ISNUMBER($C82),ISNUMBER('Plan'!$J81),ISNUMBER(S$6)),IF($C82&gt;0,IF(INT((S$6+6-'Plan'!$J81)/$C82)&gt;=MAX(1,-INT(-(S$6-'Plan'!$J81)/$C82)),"●",""),""),"")</f>
      </c>
      <c r="T82" s="20">
        <f>IF(AND(ISNUMBER($C82),ISNUMBER('Plan'!$J81),ISNUMBER(T$6)),IF($C82&gt;0,IF(INT((T$6+6-'Plan'!$J81)/$C82)&gt;=MAX(1,-INT(-(T$6-'Plan'!$J81)/$C82)),"●",""),""),"")</f>
      </c>
      <c r="U82" s="20">
        <f>IF(AND(ISNUMBER($C82),ISNUMBER('Plan'!$J81),ISNUMBER(U$6)),IF($C82&gt;0,IF(INT((U$6+6-'Plan'!$J81)/$C82)&gt;=MAX(1,-INT(-(U$6-'Plan'!$J81)/$C82)),"●",""),""),"")</f>
      </c>
      <c r="V82" s="20">
        <f>IF(AND(ISNUMBER($C82),ISNUMBER('Plan'!$J81),ISNUMBER(V$6)),IF($C82&gt;0,IF(INT((V$6+6-'Plan'!$J81)/$C82)&gt;=MAX(1,-INT(-(V$6-'Plan'!$J81)/$C82)),"●",""),""),"")</f>
      </c>
      <c r="W82" s="20">
        <f>IF(AND(ISNUMBER($C82),ISNUMBER('Plan'!$J81),ISNUMBER(W$6)),IF($C82&gt;0,IF(INT((W$6+6-'Plan'!$J81)/$C82)&gt;=MAX(1,-INT(-(W$6-'Plan'!$J81)/$C82)),"●",""),""),"")</f>
      </c>
      <c r="X82" s="20">
        <f>IF(AND(ISNUMBER($C82),ISNUMBER('Plan'!$J81),ISNUMBER(X$6)),IF($C82&gt;0,IF(INT((X$6+6-'Plan'!$J81)/$C82)&gt;=MAX(1,-INT(-(X$6-'Plan'!$J81)/$C82)),"●",""),""),"")</f>
      </c>
      <c r="Y82" s="20">
        <f>IF(AND(ISNUMBER($C82),ISNUMBER('Plan'!$J81),ISNUMBER(Y$6)),IF($C82&gt;0,IF(INT((Y$6+6-'Plan'!$J81)/$C82)&gt;=MAX(1,-INT(-(Y$6-'Plan'!$J81)/$C82)),"●",""),""),"")</f>
      </c>
      <c r="Z82" s="20">
        <f>IF(AND(ISNUMBER($C82),ISNUMBER('Plan'!$J81),ISNUMBER(Z$6)),IF($C82&gt;0,IF(INT((Z$6+6-'Plan'!$J81)/$C82)&gt;=MAX(1,-INT(-(Z$6-'Plan'!$J81)/$C82)),"●",""),""),"")</f>
      </c>
      <c r="AA82" s="20">
        <f>IF(AND(ISNUMBER($C82),ISNUMBER('Plan'!$J81),ISNUMBER(AA$6)),IF($C82&gt;0,IF(INT((AA$6+6-'Plan'!$J81)/$C82)&gt;=MAX(1,-INT(-(AA$6-'Plan'!$J81)/$C82)),"●",""),""),"")</f>
      </c>
      <c r="AB82" s="20">
        <f>IF(AND(ISNUMBER($C82),ISNUMBER('Plan'!$J81),ISNUMBER(AB$6)),IF($C82&gt;0,IF(INT((AB$6+6-'Plan'!$J81)/$C82)&gt;=MAX(1,-INT(-(AB$6-'Plan'!$J81)/$C82)),"●",""),""),"")</f>
      </c>
      <c r="AC82" s="20">
        <f>IF(AND(ISNUMBER($C82),ISNUMBER('Plan'!$J81),ISNUMBER(AC$6)),IF($C82&gt;0,IF(INT((AC$6+6-'Plan'!$J81)/$C82)&gt;=MAX(1,-INT(-(AC$6-'Plan'!$J81)/$C82)),"●",""),""),"")</f>
      </c>
      <c r="AD82" s="20">
        <f>IF(AND(ISNUMBER($C82),ISNUMBER('Plan'!$J81),ISNUMBER(AD$6)),IF($C82&gt;0,IF(INT((AD$6+6-'Plan'!$J81)/$C82)&gt;=MAX(1,-INT(-(AD$6-'Plan'!$J81)/$C82)),"●",""),""),"")</f>
      </c>
      <c r="AE82" s="20">
        <f>IF(AND(ISNUMBER($C82),ISNUMBER('Plan'!$J81),ISNUMBER(AE$6)),IF($C82&gt;0,IF(INT((AE$6+6-'Plan'!$J81)/$C82)&gt;=MAX(1,-INT(-(AE$6-'Plan'!$J81)/$C82)),"●",""),""),"")</f>
      </c>
      <c r="AF82" s="20">
        <f>IF(AND(ISNUMBER($C82),ISNUMBER('Plan'!$J81),ISNUMBER(AF$6)),IF($C82&gt;0,IF(INT((AF$6+6-'Plan'!$J81)/$C82)&gt;=MAX(1,-INT(-(AF$6-'Plan'!$J81)/$C82)),"●",""),""),"")</f>
      </c>
      <c r="AG82" s="20">
        <f>IF(AND(ISNUMBER($C82),ISNUMBER('Plan'!$J81),ISNUMBER(AG$6)),IF($C82&gt;0,IF(INT((AG$6+6-'Plan'!$J81)/$C82)&gt;=MAX(1,-INT(-(AG$6-'Plan'!$J81)/$C82)),"●",""),""),"")</f>
      </c>
      <c r="AH82" s="20">
        <f>IF(AND(ISNUMBER($C82),ISNUMBER('Plan'!$J81),ISNUMBER(AH$6)),IF($C82&gt;0,IF(INT((AH$6+6-'Plan'!$J81)/$C82)&gt;=MAX(1,-INT(-(AH$6-'Plan'!$J81)/$C82)),"●",""),""),"")</f>
      </c>
      <c r="AI82" s="20">
        <f>IF(AND(ISNUMBER($C82),ISNUMBER('Plan'!$J81),ISNUMBER(AI$6)),IF($C82&gt;0,IF(INT((AI$6+6-'Plan'!$J81)/$C82)&gt;=MAX(1,-INT(-(AI$6-'Plan'!$J81)/$C82)),"●",""),""),"")</f>
      </c>
      <c r="AJ82" s="20">
        <f>IF(AND(ISNUMBER($C82),ISNUMBER('Plan'!$J81),ISNUMBER(AJ$6)),IF($C82&gt;0,IF(INT((AJ$6+6-'Plan'!$J81)/$C82)&gt;=MAX(1,-INT(-(AJ$6-'Plan'!$J81)/$C82)),"●",""),""),"")</f>
      </c>
      <c r="AK82" s="20">
        <f>IF(AND(ISNUMBER($C82),ISNUMBER('Plan'!$J81),ISNUMBER(AK$6)),IF($C82&gt;0,IF(INT((AK$6+6-'Plan'!$J81)/$C82)&gt;=MAX(1,-INT(-(AK$6-'Plan'!$J81)/$C82)),"●",""),""),"")</f>
      </c>
      <c r="AL82" s="20">
        <f>IF(AND(ISNUMBER($C82),ISNUMBER('Plan'!$J81),ISNUMBER(AL$6)),IF($C82&gt;0,IF(INT((AL$6+6-'Plan'!$J81)/$C82)&gt;=MAX(1,-INT(-(AL$6-'Plan'!$J81)/$C82)),"●",""),""),"")</f>
      </c>
      <c r="AM82" s="20">
        <f>IF(AND(ISNUMBER($C82),ISNUMBER('Plan'!$J81),ISNUMBER(AM$6)),IF($C82&gt;0,IF(INT((AM$6+6-'Plan'!$J81)/$C82)&gt;=MAX(1,-INT(-(AM$6-'Plan'!$J81)/$C82)),"●",""),""),"")</f>
      </c>
      <c r="AN82" s="20">
        <f>IF(AND(ISNUMBER($C82),ISNUMBER('Plan'!$J81),ISNUMBER(AN$6)),IF($C82&gt;0,IF(INT((AN$6+6-'Plan'!$J81)/$C82)&gt;=MAX(1,-INT(-(AN$6-'Plan'!$J81)/$C82)),"●",""),""),"")</f>
      </c>
      <c r="AO82" s="20">
        <f>IF(AND(ISNUMBER($C82),ISNUMBER('Plan'!$J81),ISNUMBER(AO$6)),IF($C82&gt;0,IF(INT((AO$6+6-'Plan'!$J81)/$C82)&gt;=MAX(1,-INT(-(AO$6-'Plan'!$J81)/$C82)),"●",""),""),"")</f>
      </c>
      <c r="AP82" s="20">
        <f>IF(AND(ISNUMBER($C82),ISNUMBER('Plan'!$J81),ISNUMBER(AP$6)),IF($C82&gt;0,IF(INT((AP$6+6-'Plan'!$J81)/$C82)&gt;=MAX(1,-INT(-(AP$6-'Plan'!$J81)/$C82)),"●",""),""),"")</f>
      </c>
      <c r="AQ82" s="20">
        <f>IF(AND(ISNUMBER($C82),ISNUMBER('Plan'!$J81),ISNUMBER(AQ$6)),IF($C82&gt;0,IF(INT((AQ$6+6-'Plan'!$J81)/$C82)&gt;=MAX(1,-INT(-(AQ$6-'Plan'!$J81)/$C82)),"●",""),""),"")</f>
      </c>
      <c r="AR82" s="20">
        <f>IF(AND(ISNUMBER($C82),ISNUMBER('Plan'!$J81),ISNUMBER(AR$6)),IF($C82&gt;0,IF(INT((AR$6+6-'Plan'!$J81)/$C82)&gt;=MAX(1,-INT(-(AR$6-'Plan'!$J81)/$C82)),"●",""),""),"")</f>
      </c>
      <c r="AS82" s="20">
        <f>IF(AND(ISNUMBER($C82),ISNUMBER('Plan'!$J81),ISNUMBER(AS$6)),IF($C82&gt;0,IF(INT((AS$6+6-'Plan'!$J81)/$C82)&gt;=MAX(1,-INT(-(AS$6-'Plan'!$J81)/$C82)),"●",""),""),"")</f>
      </c>
      <c r="AT82" s="20">
        <f>IF(AND(ISNUMBER($C82),ISNUMBER('Plan'!$J81),ISNUMBER(AT$6)),IF($C82&gt;0,IF(INT((AT$6+6-'Plan'!$J81)/$C82)&gt;=MAX(1,-INT(-(AT$6-'Plan'!$J81)/$C82)),"●",""),""),"")</f>
      </c>
      <c r="AU82" s="20">
        <f>IF(AND(ISNUMBER($C82),ISNUMBER('Plan'!$J81),ISNUMBER(AU$6)),IF($C82&gt;0,IF(INT((AU$6+6-'Plan'!$J81)/$C82)&gt;=MAX(1,-INT(-(AU$6-'Plan'!$J81)/$C82)),"●",""),""),"")</f>
      </c>
      <c r="AV82" s="20">
        <f>IF(AND(ISNUMBER($C82),ISNUMBER('Plan'!$J81),ISNUMBER(AV$6)),IF($C82&gt;0,IF(INT((AV$6+6-'Plan'!$J81)/$C82)&gt;=MAX(1,-INT(-(AV$6-'Plan'!$J81)/$C82)),"●",""),""),"")</f>
      </c>
      <c r="AW82" s="20">
        <f>IF(AND(ISNUMBER($C82),ISNUMBER('Plan'!$J81),ISNUMBER(AW$6)),IF($C82&gt;0,IF(INT((AW$6+6-'Plan'!$J81)/$C82)&gt;=MAX(1,-INT(-(AW$6-'Plan'!$J81)/$C82)),"●",""),""),"")</f>
      </c>
      <c r="AX82" s="20">
        <f>IF(AND(ISNUMBER($C82),ISNUMBER('Plan'!$J81),ISNUMBER(AX$6)),IF($C82&gt;0,IF(INT((AX$6+6-'Plan'!$J81)/$C82)&gt;=MAX(1,-INT(-(AX$6-'Plan'!$J81)/$C82)),"●",""),""),"")</f>
      </c>
      <c r="AY82" s="20">
        <f>IF(AND(ISNUMBER($C82),ISNUMBER('Plan'!$J81),ISNUMBER(AY$6)),IF($C82&gt;0,IF(INT((AY$6+6-'Plan'!$J81)/$C82)&gt;=MAX(1,-INT(-(AY$6-'Plan'!$J81)/$C82)),"●",""),""),"")</f>
      </c>
      <c r="AZ82" s="20">
        <f>IF(AND(ISNUMBER($C82),ISNUMBER('Plan'!$J81),ISNUMBER(AZ$6)),IF($C82&gt;0,IF(INT((AZ$6+6-'Plan'!$J81)/$C82)&gt;=MAX(1,-INT(-(AZ$6-'Plan'!$J81)/$C82)),"●",""),""),"")</f>
      </c>
      <c r="BA82" s="20">
        <f>IF(AND(ISNUMBER($C82),ISNUMBER('Plan'!$J81),ISNUMBER(BA$6)),IF($C82&gt;0,IF(INT((BA$6+6-'Plan'!$J81)/$C82)&gt;=MAX(1,-INT(-(BA$6-'Plan'!$J81)/$C82)),"●",""),""),"")</f>
      </c>
      <c r="BB82" s="20">
        <f>IF(AND(ISNUMBER($C82),ISNUMBER('Plan'!$J81),ISNUMBER(BB$6)),IF($C82&gt;0,IF(INT((BB$6+6-'Plan'!$J81)/$C82)&gt;=MAX(1,-INT(-(BB$6-'Plan'!$J81)/$C82)),"●",""),""),"")</f>
      </c>
      <c r="BC82" s="20">
        <f>IF(AND(ISNUMBER($C82),ISNUMBER('Plan'!$J81),ISNUMBER(BC$6)),IF($C82&gt;0,IF(INT((BC$6+6-'Plan'!$J81)/$C82)&gt;=MAX(1,-INT(-(BC$6-'Plan'!$J81)/$C82)),"●",""),""),"")</f>
      </c>
      <c r="BD82" s="20">
        <f>IF(AND(ISNUMBER($C82),ISNUMBER('Plan'!$J81),ISNUMBER(BD$6)),IF($C82&gt;0,IF(INT((BD$6+6-'Plan'!$J81)/$C82)&gt;=MAX(1,-INT(-(BD$6-'Plan'!$J81)/$C82)),"●",""),""),"")</f>
      </c>
    </row>
    <row r="83" spans="1:56" x14ac:dyDescent="0.25">
      <c r="A83" s="11">
        <f>IF('Plan'!B82="",IF('Plan'!A82="","",'Plan'!A82),'Plan'!B82)</f>
      </c>
      <c r="B83" s="11">
        <f>IF('Plan'!D82="","",'Plan'!D82)</f>
      </c>
      <c r="C83" s="18">
        <f>IF(ISNUMBER('Plan'!F82),IF('Plan'!G82="meses",'Plan'!F82*365.25/12,IF('Plan'!G82="semanas",'Plan'!F82*7,IF('Plan'!G82="días",'Plan'!F82,""))),"")</f>
      </c>
      <c r="D83" s="19">
        <f>IF(ISNUMBER('Plan'!H82),'Plan'!H82,"")</f>
      </c>
      <c r="E83" s="20">
        <f>IF(AND(ISNUMBER($C83),ISNUMBER('Plan'!$J82),ISNUMBER(E$6)),IF($C83&gt;0,IF(INT((E$6+6-'Plan'!$J82)/$C83)&gt;=MAX(1,-INT(-(E$6-'Plan'!$J82)/$C83)),"●",""),""),"")</f>
      </c>
      <c r="F83" s="20">
        <f>IF(AND(ISNUMBER($C83),ISNUMBER('Plan'!$J82),ISNUMBER(F$6)),IF($C83&gt;0,IF(INT((F$6+6-'Plan'!$J82)/$C83)&gt;=MAX(1,-INT(-(F$6-'Plan'!$J82)/$C83)),"●",""),""),"")</f>
      </c>
      <c r="G83" s="20">
        <f>IF(AND(ISNUMBER($C83),ISNUMBER('Plan'!$J82),ISNUMBER(G$6)),IF($C83&gt;0,IF(INT((G$6+6-'Plan'!$J82)/$C83)&gt;=MAX(1,-INT(-(G$6-'Plan'!$J82)/$C83)),"●",""),""),"")</f>
      </c>
      <c r="H83" s="20">
        <f>IF(AND(ISNUMBER($C83),ISNUMBER('Plan'!$J82),ISNUMBER(H$6)),IF($C83&gt;0,IF(INT((H$6+6-'Plan'!$J82)/$C83)&gt;=MAX(1,-INT(-(H$6-'Plan'!$J82)/$C83)),"●",""),""),"")</f>
      </c>
      <c r="I83" s="20">
        <f>IF(AND(ISNUMBER($C83),ISNUMBER('Plan'!$J82),ISNUMBER(I$6)),IF($C83&gt;0,IF(INT((I$6+6-'Plan'!$J82)/$C83)&gt;=MAX(1,-INT(-(I$6-'Plan'!$J82)/$C83)),"●",""),""),"")</f>
      </c>
      <c r="J83" s="20">
        <f>IF(AND(ISNUMBER($C83),ISNUMBER('Plan'!$J82),ISNUMBER(J$6)),IF($C83&gt;0,IF(INT((J$6+6-'Plan'!$J82)/$C83)&gt;=MAX(1,-INT(-(J$6-'Plan'!$J82)/$C83)),"●",""),""),"")</f>
      </c>
      <c r="K83" s="20">
        <f>IF(AND(ISNUMBER($C83),ISNUMBER('Plan'!$J82),ISNUMBER(K$6)),IF($C83&gt;0,IF(INT((K$6+6-'Plan'!$J82)/$C83)&gt;=MAX(1,-INT(-(K$6-'Plan'!$J82)/$C83)),"●",""),""),"")</f>
      </c>
      <c r="L83" s="20">
        <f>IF(AND(ISNUMBER($C83),ISNUMBER('Plan'!$J82),ISNUMBER(L$6)),IF($C83&gt;0,IF(INT((L$6+6-'Plan'!$J82)/$C83)&gt;=MAX(1,-INT(-(L$6-'Plan'!$J82)/$C83)),"●",""),""),"")</f>
      </c>
      <c r="M83" s="20">
        <f>IF(AND(ISNUMBER($C83),ISNUMBER('Plan'!$J82),ISNUMBER(M$6)),IF($C83&gt;0,IF(INT((M$6+6-'Plan'!$J82)/$C83)&gt;=MAX(1,-INT(-(M$6-'Plan'!$J82)/$C83)),"●",""),""),"")</f>
      </c>
      <c r="N83" s="20">
        <f>IF(AND(ISNUMBER($C83),ISNUMBER('Plan'!$J82),ISNUMBER(N$6)),IF($C83&gt;0,IF(INT((N$6+6-'Plan'!$J82)/$C83)&gt;=MAX(1,-INT(-(N$6-'Plan'!$J82)/$C83)),"●",""),""),"")</f>
      </c>
      <c r="O83" s="20">
        <f>IF(AND(ISNUMBER($C83),ISNUMBER('Plan'!$J82),ISNUMBER(O$6)),IF($C83&gt;0,IF(INT((O$6+6-'Plan'!$J82)/$C83)&gt;=MAX(1,-INT(-(O$6-'Plan'!$J82)/$C83)),"●",""),""),"")</f>
      </c>
      <c r="P83" s="20">
        <f>IF(AND(ISNUMBER($C83),ISNUMBER('Plan'!$J82),ISNUMBER(P$6)),IF($C83&gt;0,IF(INT((P$6+6-'Plan'!$J82)/$C83)&gt;=MAX(1,-INT(-(P$6-'Plan'!$J82)/$C83)),"●",""),""),"")</f>
      </c>
      <c r="Q83" s="20">
        <f>IF(AND(ISNUMBER($C83),ISNUMBER('Plan'!$J82),ISNUMBER(Q$6)),IF($C83&gt;0,IF(INT((Q$6+6-'Plan'!$J82)/$C83)&gt;=MAX(1,-INT(-(Q$6-'Plan'!$J82)/$C83)),"●",""),""),"")</f>
      </c>
      <c r="R83" s="20">
        <f>IF(AND(ISNUMBER($C83),ISNUMBER('Plan'!$J82),ISNUMBER(R$6)),IF($C83&gt;0,IF(INT((R$6+6-'Plan'!$J82)/$C83)&gt;=MAX(1,-INT(-(R$6-'Plan'!$J82)/$C83)),"●",""),""),"")</f>
      </c>
      <c r="S83" s="20">
        <f>IF(AND(ISNUMBER($C83),ISNUMBER('Plan'!$J82),ISNUMBER(S$6)),IF($C83&gt;0,IF(INT((S$6+6-'Plan'!$J82)/$C83)&gt;=MAX(1,-INT(-(S$6-'Plan'!$J82)/$C83)),"●",""),""),"")</f>
      </c>
      <c r="T83" s="20">
        <f>IF(AND(ISNUMBER($C83),ISNUMBER('Plan'!$J82),ISNUMBER(T$6)),IF($C83&gt;0,IF(INT((T$6+6-'Plan'!$J82)/$C83)&gt;=MAX(1,-INT(-(T$6-'Plan'!$J82)/$C83)),"●",""),""),"")</f>
      </c>
      <c r="U83" s="20">
        <f>IF(AND(ISNUMBER($C83),ISNUMBER('Plan'!$J82),ISNUMBER(U$6)),IF($C83&gt;0,IF(INT((U$6+6-'Plan'!$J82)/$C83)&gt;=MAX(1,-INT(-(U$6-'Plan'!$J82)/$C83)),"●",""),""),"")</f>
      </c>
      <c r="V83" s="20">
        <f>IF(AND(ISNUMBER($C83),ISNUMBER('Plan'!$J82),ISNUMBER(V$6)),IF($C83&gt;0,IF(INT((V$6+6-'Plan'!$J82)/$C83)&gt;=MAX(1,-INT(-(V$6-'Plan'!$J82)/$C83)),"●",""),""),"")</f>
      </c>
      <c r="W83" s="20">
        <f>IF(AND(ISNUMBER($C83),ISNUMBER('Plan'!$J82),ISNUMBER(W$6)),IF($C83&gt;0,IF(INT((W$6+6-'Plan'!$J82)/$C83)&gt;=MAX(1,-INT(-(W$6-'Plan'!$J82)/$C83)),"●",""),""),"")</f>
      </c>
      <c r="X83" s="20">
        <f>IF(AND(ISNUMBER($C83),ISNUMBER('Plan'!$J82),ISNUMBER(X$6)),IF($C83&gt;0,IF(INT((X$6+6-'Plan'!$J82)/$C83)&gt;=MAX(1,-INT(-(X$6-'Plan'!$J82)/$C83)),"●",""),""),"")</f>
      </c>
      <c r="Y83" s="20">
        <f>IF(AND(ISNUMBER($C83),ISNUMBER('Plan'!$J82),ISNUMBER(Y$6)),IF($C83&gt;0,IF(INT((Y$6+6-'Plan'!$J82)/$C83)&gt;=MAX(1,-INT(-(Y$6-'Plan'!$J82)/$C83)),"●",""),""),"")</f>
      </c>
      <c r="Z83" s="20">
        <f>IF(AND(ISNUMBER($C83),ISNUMBER('Plan'!$J82),ISNUMBER(Z$6)),IF($C83&gt;0,IF(INT((Z$6+6-'Plan'!$J82)/$C83)&gt;=MAX(1,-INT(-(Z$6-'Plan'!$J82)/$C83)),"●",""),""),"")</f>
      </c>
      <c r="AA83" s="20">
        <f>IF(AND(ISNUMBER($C83),ISNUMBER('Plan'!$J82),ISNUMBER(AA$6)),IF($C83&gt;0,IF(INT((AA$6+6-'Plan'!$J82)/$C83)&gt;=MAX(1,-INT(-(AA$6-'Plan'!$J82)/$C83)),"●",""),""),"")</f>
      </c>
      <c r="AB83" s="20">
        <f>IF(AND(ISNUMBER($C83),ISNUMBER('Plan'!$J82),ISNUMBER(AB$6)),IF($C83&gt;0,IF(INT((AB$6+6-'Plan'!$J82)/$C83)&gt;=MAX(1,-INT(-(AB$6-'Plan'!$J82)/$C83)),"●",""),""),"")</f>
      </c>
      <c r="AC83" s="20">
        <f>IF(AND(ISNUMBER($C83),ISNUMBER('Plan'!$J82),ISNUMBER(AC$6)),IF($C83&gt;0,IF(INT((AC$6+6-'Plan'!$J82)/$C83)&gt;=MAX(1,-INT(-(AC$6-'Plan'!$J82)/$C83)),"●",""),""),"")</f>
      </c>
      <c r="AD83" s="20">
        <f>IF(AND(ISNUMBER($C83),ISNUMBER('Plan'!$J82),ISNUMBER(AD$6)),IF($C83&gt;0,IF(INT((AD$6+6-'Plan'!$J82)/$C83)&gt;=MAX(1,-INT(-(AD$6-'Plan'!$J82)/$C83)),"●",""),""),"")</f>
      </c>
      <c r="AE83" s="20">
        <f>IF(AND(ISNUMBER($C83),ISNUMBER('Plan'!$J82),ISNUMBER(AE$6)),IF($C83&gt;0,IF(INT((AE$6+6-'Plan'!$J82)/$C83)&gt;=MAX(1,-INT(-(AE$6-'Plan'!$J82)/$C83)),"●",""),""),"")</f>
      </c>
      <c r="AF83" s="20">
        <f>IF(AND(ISNUMBER($C83),ISNUMBER('Plan'!$J82),ISNUMBER(AF$6)),IF($C83&gt;0,IF(INT((AF$6+6-'Plan'!$J82)/$C83)&gt;=MAX(1,-INT(-(AF$6-'Plan'!$J82)/$C83)),"●",""),""),"")</f>
      </c>
      <c r="AG83" s="20">
        <f>IF(AND(ISNUMBER($C83),ISNUMBER('Plan'!$J82),ISNUMBER(AG$6)),IF($C83&gt;0,IF(INT((AG$6+6-'Plan'!$J82)/$C83)&gt;=MAX(1,-INT(-(AG$6-'Plan'!$J82)/$C83)),"●",""),""),"")</f>
      </c>
      <c r="AH83" s="20">
        <f>IF(AND(ISNUMBER($C83),ISNUMBER('Plan'!$J82),ISNUMBER(AH$6)),IF($C83&gt;0,IF(INT((AH$6+6-'Plan'!$J82)/$C83)&gt;=MAX(1,-INT(-(AH$6-'Plan'!$J82)/$C83)),"●",""),""),"")</f>
      </c>
      <c r="AI83" s="20">
        <f>IF(AND(ISNUMBER($C83),ISNUMBER('Plan'!$J82),ISNUMBER(AI$6)),IF($C83&gt;0,IF(INT((AI$6+6-'Plan'!$J82)/$C83)&gt;=MAX(1,-INT(-(AI$6-'Plan'!$J82)/$C83)),"●",""),""),"")</f>
      </c>
      <c r="AJ83" s="20">
        <f>IF(AND(ISNUMBER($C83),ISNUMBER('Plan'!$J82),ISNUMBER(AJ$6)),IF($C83&gt;0,IF(INT((AJ$6+6-'Plan'!$J82)/$C83)&gt;=MAX(1,-INT(-(AJ$6-'Plan'!$J82)/$C83)),"●",""),""),"")</f>
      </c>
      <c r="AK83" s="20">
        <f>IF(AND(ISNUMBER($C83),ISNUMBER('Plan'!$J82),ISNUMBER(AK$6)),IF($C83&gt;0,IF(INT((AK$6+6-'Plan'!$J82)/$C83)&gt;=MAX(1,-INT(-(AK$6-'Plan'!$J82)/$C83)),"●",""),""),"")</f>
      </c>
      <c r="AL83" s="20">
        <f>IF(AND(ISNUMBER($C83),ISNUMBER('Plan'!$J82),ISNUMBER(AL$6)),IF($C83&gt;0,IF(INT((AL$6+6-'Plan'!$J82)/$C83)&gt;=MAX(1,-INT(-(AL$6-'Plan'!$J82)/$C83)),"●",""),""),"")</f>
      </c>
      <c r="AM83" s="20">
        <f>IF(AND(ISNUMBER($C83),ISNUMBER('Plan'!$J82),ISNUMBER(AM$6)),IF($C83&gt;0,IF(INT((AM$6+6-'Plan'!$J82)/$C83)&gt;=MAX(1,-INT(-(AM$6-'Plan'!$J82)/$C83)),"●",""),""),"")</f>
      </c>
      <c r="AN83" s="20">
        <f>IF(AND(ISNUMBER($C83),ISNUMBER('Plan'!$J82),ISNUMBER(AN$6)),IF($C83&gt;0,IF(INT((AN$6+6-'Plan'!$J82)/$C83)&gt;=MAX(1,-INT(-(AN$6-'Plan'!$J82)/$C83)),"●",""),""),"")</f>
      </c>
      <c r="AO83" s="20">
        <f>IF(AND(ISNUMBER($C83),ISNUMBER('Plan'!$J82),ISNUMBER(AO$6)),IF($C83&gt;0,IF(INT((AO$6+6-'Plan'!$J82)/$C83)&gt;=MAX(1,-INT(-(AO$6-'Plan'!$J82)/$C83)),"●",""),""),"")</f>
      </c>
      <c r="AP83" s="20">
        <f>IF(AND(ISNUMBER($C83),ISNUMBER('Plan'!$J82),ISNUMBER(AP$6)),IF($C83&gt;0,IF(INT((AP$6+6-'Plan'!$J82)/$C83)&gt;=MAX(1,-INT(-(AP$6-'Plan'!$J82)/$C83)),"●",""),""),"")</f>
      </c>
      <c r="AQ83" s="20">
        <f>IF(AND(ISNUMBER($C83),ISNUMBER('Plan'!$J82),ISNUMBER(AQ$6)),IF($C83&gt;0,IF(INT((AQ$6+6-'Plan'!$J82)/$C83)&gt;=MAX(1,-INT(-(AQ$6-'Plan'!$J82)/$C83)),"●",""),""),"")</f>
      </c>
      <c r="AR83" s="20">
        <f>IF(AND(ISNUMBER($C83),ISNUMBER('Plan'!$J82),ISNUMBER(AR$6)),IF($C83&gt;0,IF(INT((AR$6+6-'Plan'!$J82)/$C83)&gt;=MAX(1,-INT(-(AR$6-'Plan'!$J82)/$C83)),"●",""),""),"")</f>
      </c>
      <c r="AS83" s="20">
        <f>IF(AND(ISNUMBER($C83),ISNUMBER('Plan'!$J82),ISNUMBER(AS$6)),IF($C83&gt;0,IF(INT((AS$6+6-'Plan'!$J82)/$C83)&gt;=MAX(1,-INT(-(AS$6-'Plan'!$J82)/$C83)),"●",""),""),"")</f>
      </c>
      <c r="AT83" s="20">
        <f>IF(AND(ISNUMBER($C83),ISNUMBER('Plan'!$J82),ISNUMBER(AT$6)),IF($C83&gt;0,IF(INT((AT$6+6-'Plan'!$J82)/$C83)&gt;=MAX(1,-INT(-(AT$6-'Plan'!$J82)/$C83)),"●",""),""),"")</f>
      </c>
      <c r="AU83" s="20">
        <f>IF(AND(ISNUMBER($C83),ISNUMBER('Plan'!$J82),ISNUMBER(AU$6)),IF($C83&gt;0,IF(INT((AU$6+6-'Plan'!$J82)/$C83)&gt;=MAX(1,-INT(-(AU$6-'Plan'!$J82)/$C83)),"●",""),""),"")</f>
      </c>
      <c r="AV83" s="20">
        <f>IF(AND(ISNUMBER($C83),ISNUMBER('Plan'!$J82),ISNUMBER(AV$6)),IF($C83&gt;0,IF(INT((AV$6+6-'Plan'!$J82)/$C83)&gt;=MAX(1,-INT(-(AV$6-'Plan'!$J82)/$C83)),"●",""),""),"")</f>
      </c>
      <c r="AW83" s="20">
        <f>IF(AND(ISNUMBER($C83),ISNUMBER('Plan'!$J82),ISNUMBER(AW$6)),IF($C83&gt;0,IF(INT((AW$6+6-'Plan'!$J82)/$C83)&gt;=MAX(1,-INT(-(AW$6-'Plan'!$J82)/$C83)),"●",""),""),"")</f>
      </c>
      <c r="AX83" s="20">
        <f>IF(AND(ISNUMBER($C83),ISNUMBER('Plan'!$J82),ISNUMBER(AX$6)),IF($C83&gt;0,IF(INT((AX$6+6-'Plan'!$J82)/$C83)&gt;=MAX(1,-INT(-(AX$6-'Plan'!$J82)/$C83)),"●",""),""),"")</f>
      </c>
      <c r="AY83" s="20">
        <f>IF(AND(ISNUMBER($C83),ISNUMBER('Plan'!$J82),ISNUMBER(AY$6)),IF($C83&gt;0,IF(INT((AY$6+6-'Plan'!$J82)/$C83)&gt;=MAX(1,-INT(-(AY$6-'Plan'!$J82)/$C83)),"●",""),""),"")</f>
      </c>
      <c r="AZ83" s="20">
        <f>IF(AND(ISNUMBER($C83),ISNUMBER('Plan'!$J82),ISNUMBER(AZ$6)),IF($C83&gt;0,IF(INT((AZ$6+6-'Plan'!$J82)/$C83)&gt;=MAX(1,-INT(-(AZ$6-'Plan'!$J82)/$C83)),"●",""),""),"")</f>
      </c>
      <c r="BA83" s="20">
        <f>IF(AND(ISNUMBER($C83),ISNUMBER('Plan'!$J82),ISNUMBER(BA$6)),IF($C83&gt;0,IF(INT((BA$6+6-'Plan'!$J82)/$C83)&gt;=MAX(1,-INT(-(BA$6-'Plan'!$J82)/$C83)),"●",""),""),"")</f>
      </c>
      <c r="BB83" s="20">
        <f>IF(AND(ISNUMBER($C83),ISNUMBER('Plan'!$J82),ISNUMBER(BB$6)),IF($C83&gt;0,IF(INT((BB$6+6-'Plan'!$J82)/$C83)&gt;=MAX(1,-INT(-(BB$6-'Plan'!$J82)/$C83)),"●",""),""),"")</f>
      </c>
      <c r="BC83" s="20">
        <f>IF(AND(ISNUMBER($C83),ISNUMBER('Plan'!$J82),ISNUMBER(BC$6)),IF($C83&gt;0,IF(INT((BC$6+6-'Plan'!$J82)/$C83)&gt;=MAX(1,-INT(-(BC$6-'Plan'!$J82)/$C83)),"●",""),""),"")</f>
      </c>
      <c r="BD83" s="20">
        <f>IF(AND(ISNUMBER($C83),ISNUMBER('Plan'!$J82),ISNUMBER(BD$6)),IF($C83&gt;0,IF(INT((BD$6+6-'Plan'!$J82)/$C83)&gt;=MAX(1,-INT(-(BD$6-'Plan'!$J82)/$C83)),"●",""),""),"")</f>
      </c>
    </row>
    <row r="84" spans="1:56" x14ac:dyDescent="0.25">
      <c r="A84" s="11">
        <f>IF('Plan'!B83="",IF('Plan'!A83="","",'Plan'!A83),'Plan'!B83)</f>
      </c>
      <c r="B84" s="11">
        <f>IF('Plan'!D83="","",'Plan'!D83)</f>
      </c>
      <c r="C84" s="18">
        <f>IF(ISNUMBER('Plan'!F83),IF('Plan'!G83="meses",'Plan'!F83*365.25/12,IF('Plan'!G83="semanas",'Plan'!F83*7,IF('Plan'!G83="días",'Plan'!F83,""))),"")</f>
      </c>
      <c r="D84" s="19">
        <f>IF(ISNUMBER('Plan'!H83),'Plan'!H83,"")</f>
      </c>
      <c r="E84" s="20">
        <f>IF(AND(ISNUMBER($C84),ISNUMBER('Plan'!$J83),ISNUMBER(E$6)),IF($C84&gt;0,IF(INT((E$6+6-'Plan'!$J83)/$C84)&gt;=MAX(1,-INT(-(E$6-'Plan'!$J83)/$C84)),"●",""),""),"")</f>
      </c>
      <c r="F84" s="20">
        <f>IF(AND(ISNUMBER($C84),ISNUMBER('Plan'!$J83),ISNUMBER(F$6)),IF($C84&gt;0,IF(INT((F$6+6-'Plan'!$J83)/$C84)&gt;=MAX(1,-INT(-(F$6-'Plan'!$J83)/$C84)),"●",""),""),"")</f>
      </c>
      <c r="G84" s="20">
        <f>IF(AND(ISNUMBER($C84),ISNUMBER('Plan'!$J83),ISNUMBER(G$6)),IF($C84&gt;0,IF(INT((G$6+6-'Plan'!$J83)/$C84)&gt;=MAX(1,-INT(-(G$6-'Plan'!$J83)/$C84)),"●",""),""),"")</f>
      </c>
      <c r="H84" s="20">
        <f>IF(AND(ISNUMBER($C84),ISNUMBER('Plan'!$J83),ISNUMBER(H$6)),IF($C84&gt;0,IF(INT((H$6+6-'Plan'!$J83)/$C84)&gt;=MAX(1,-INT(-(H$6-'Plan'!$J83)/$C84)),"●",""),""),"")</f>
      </c>
      <c r="I84" s="20">
        <f>IF(AND(ISNUMBER($C84),ISNUMBER('Plan'!$J83),ISNUMBER(I$6)),IF($C84&gt;0,IF(INT((I$6+6-'Plan'!$J83)/$C84)&gt;=MAX(1,-INT(-(I$6-'Plan'!$J83)/$C84)),"●",""),""),"")</f>
      </c>
      <c r="J84" s="20">
        <f>IF(AND(ISNUMBER($C84),ISNUMBER('Plan'!$J83),ISNUMBER(J$6)),IF($C84&gt;0,IF(INT((J$6+6-'Plan'!$J83)/$C84)&gt;=MAX(1,-INT(-(J$6-'Plan'!$J83)/$C84)),"●",""),""),"")</f>
      </c>
      <c r="K84" s="20">
        <f>IF(AND(ISNUMBER($C84),ISNUMBER('Plan'!$J83),ISNUMBER(K$6)),IF($C84&gt;0,IF(INT((K$6+6-'Plan'!$J83)/$C84)&gt;=MAX(1,-INT(-(K$6-'Plan'!$J83)/$C84)),"●",""),""),"")</f>
      </c>
      <c r="L84" s="20">
        <f>IF(AND(ISNUMBER($C84),ISNUMBER('Plan'!$J83),ISNUMBER(L$6)),IF($C84&gt;0,IF(INT((L$6+6-'Plan'!$J83)/$C84)&gt;=MAX(1,-INT(-(L$6-'Plan'!$J83)/$C84)),"●",""),""),"")</f>
      </c>
      <c r="M84" s="20">
        <f>IF(AND(ISNUMBER($C84),ISNUMBER('Plan'!$J83),ISNUMBER(M$6)),IF($C84&gt;0,IF(INT((M$6+6-'Plan'!$J83)/$C84)&gt;=MAX(1,-INT(-(M$6-'Plan'!$J83)/$C84)),"●",""),""),"")</f>
      </c>
      <c r="N84" s="20">
        <f>IF(AND(ISNUMBER($C84),ISNUMBER('Plan'!$J83),ISNUMBER(N$6)),IF($C84&gt;0,IF(INT((N$6+6-'Plan'!$J83)/$C84)&gt;=MAX(1,-INT(-(N$6-'Plan'!$J83)/$C84)),"●",""),""),"")</f>
      </c>
      <c r="O84" s="20">
        <f>IF(AND(ISNUMBER($C84),ISNUMBER('Plan'!$J83),ISNUMBER(O$6)),IF($C84&gt;0,IF(INT((O$6+6-'Plan'!$J83)/$C84)&gt;=MAX(1,-INT(-(O$6-'Plan'!$J83)/$C84)),"●",""),""),"")</f>
      </c>
      <c r="P84" s="20">
        <f>IF(AND(ISNUMBER($C84),ISNUMBER('Plan'!$J83),ISNUMBER(P$6)),IF($C84&gt;0,IF(INT((P$6+6-'Plan'!$J83)/$C84)&gt;=MAX(1,-INT(-(P$6-'Plan'!$J83)/$C84)),"●",""),""),"")</f>
      </c>
      <c r="Q84" s="20">
        <f>IF(AND(ISNUMBER($C84),ISNUMBER('Plan'!$J83),ISNUMBER(Q$6)),IF($C84&gt;0,IF(INT((Q$6+6-'Plan'!$J83)/$C84)&gt;=MAX(1,-INT(-(Q$6-'Plan'!$J83)/$C84)),"●",""),""),"")</f>
      </c>
      <c r="R84" s="20">
        <f>IF(AND(ISNUMBER($C84),ISNUMBER('Plan'!$J83),ISNUMBER(R$6)),IF($C84&gt;0,IF(INT((R$6+6-'Plan'!$J83)/$C84)&gt;=MAX(1,-INT(-(R$6-'Plan'!$J83)/$C84)),"●",""),""),"")</f>
      </c>
      <c r="S84" s="20">
        <f>IF(AND(ISNUMBER($C84),ISNUMBER('Plan'!$J83),ISNUMBER(S$6)),IF($C84&gt;0,IF(INT((S$6+6-'Plan'!$J83)/$C84)&gt;=MAX(1,-INT(-(S$6-'Plan'!$J83)/$C84)),"●",""),""),"")</f>
      </c>
      <c r="T84" s="20">
        <f>IF(AND(ISNUMBER($C84),ISNUMBER('Plan'!$J83),ISNUMBER(T$6)),IF($C84&gt;0,IF(INT((T$6+6-'Plan'!$J83)/$C84)&gt;=MAX(1,-INT(-(T$6-'Plan'!$J83)/$C84)),"●",""),""),"")</f>
      </c>
      <c r="U84" s="20">
        <f>IF(AND(ISNUMBER($C84),ISNUMBER('Plan'!$J83),ISNUMBER(U$6)),IF($C84&gt;0,IF(INT((U$6+6-'Plan'!$J83)/$C84)&gt;=MAX(1,-INT(-(U$6-'Plan'!$J83)/$C84)),"●",""),""),"")</f>
      </c>
      <c r="V84" s="20">
        <f>IF(AND(ISNUMBER($C84),ISNUMBER('Plan'!$J83),ISNUMBER(V$6)),IF($C84&gt;0,IF(INT((V$6+6-'Plan'!$J83)/$C84)&gt;=MAX(1,-INT(-(V$6-'Plan'!$J83)/$C84)),"●",""),""),"")</f>
      </c>
      <c r="W84" s="20">
        <f>IF(AND(ISNUMBER($C84),ISNUMBER('Plan'!$J83),ISNUMBER(W$6)),IF($C84&gt;0,IF(INT((W$6+6-'Plan'!$J83)/$C84)&gt;=MAX(1,-INT(-(W$6-'Plan'!$J83)/$C84)),"●",""),""),"")</f>
      </c>
      <c r="X84" s="20">
        <f>IF(AND(ISNUMBER($C84),ISNUMBER('Plan'!$J83),ISNUMBER(X$6)),IF($C84&gt;0,IF(INT((X$6+6-'Plan'!$J83)/$C84)&gt;=MAX(1,-INT(-(X$6-'Plan'!$J83)/$C84)),"●",""),""),"")</f>
      </c>
      <c r="Y84" s="20">
        <f>IF(AND(ISNUMBER($C84),ISNUMBER('Plan'!$J83),ISNUMBER(Y$6)),IF($C84&gt;0,IF(INT((Y$6+6-'Plan'!$J83)/$C84)&gt;=MAX(1,-INT(-(Y$6-'Plan'!$J83)/$C84)),"●",""),""),"")</f>
      </c>
      <c r="Z84" s="20">
        <f>IF(AND(ISNUMBER($C84),ISNUMBER('Plan'!$J83),ISNUMBER(Z$6)),IF($C84&gt;0,IF(INT((Z$6+6-'Plan'!$J83)/$C84)&gt;=MAX(1,-INT(-(Z$6-'Plan'!$J83)/$C84)),"●",""),""),"")</f>
      </c>
      <c r="AA84" s="20">
        <f>IF(AND(ISNUMBER($C84),ISNUMBER('Plan'!$J83),ISNUMBER(AA$6)),IF($C84&gt;0,IF(INT((AA$6+6-'Plan'!$J83)/$C84)&gt;=MAX(1,-INT(-(AA$6-'Plan'!$J83)/$C84)),"●",""),""),"")</f>
      </c>
      <c r="AB84" s="20">
        <f>IF(AND(ISNUMBER($C84),ISNUMBER('Plan'!$J83),ISNUMBER(AB$6)),IF($C84&gt;0,IF(INT((AB$6+6-'Plan'!$J83)/$C84)&gt;=MAX(1,-INT(-(AB$6-'Plan'!$J83)/$C84)),"●",""),""),"")</f>
      </c>
      <c r="AC84" s="20">
        <f>IF(AND(ISNUMBER($C84),ISNUMBER('Plan'!$J83),ISNUMBER(AC$6)),IF($C84&gt;0,IF(INT((AC$6+6-'Plan'!$J83)/$C84)&gt;=MAX(1,-INT(-(AC$6-'Plan'!$J83)/$C84)),"●",""),""),"")</f>
      </c>
      <c r="AD84" s="20">
        <f>IF(AND(ISNUMBER($C84),ISNUMBER('Plan'!$J83),ISNUMBER(AD$6)),IF($C84&gt;0,IF(INT((AD$6+6-'Plan'!$J83)/$C84)&gt;=MAX(1,-INT(-(AD$6-'Plan'!$J83)/$C84)),"●",""),""),"")</f>
      </c>
      <c r="AE84" s="20">
        <f>IF(AND(ISNUMBER($C84),ISNUMBER('Plan'!$J83),ISNUMBER(AE$6)),IF($C84&gt;0,IF(INT((AE$6+6-'Plan'!$J83)/$C84)&gt;=MAX(1,-INT(-(AE$6-'Plan'!$J83)/$C84)),"●",""),""),"")</f>
      </c>
      <c r="AF84" s="20">
        <f>IF(AND(ISNUMBER($C84),ISNUMBER('Plan'!$J83),ISNUMBER(AF$6)),IF($C84&gt;0,IF(INT((AF$6+6-'Plan'!$J83)/$C84)&gt;=MAX(1,-INT(-(AF$6-'Plan'!$J83)/$C84)),"●",""),""),"")</f>
      </c>
      <c r="AG84" s="20">
        <f>IF(AND(ISNUMBER($C84),ISNUMBER('Plan'!$J83),ISNUMBER(AG$6)),IF($C84&gt;0,IF(INT((AG$6+6-'Plan'!$J83)/$C84)&gt;=MAX(1,-INT(-(AG$6-'Plan'!$J83)/$C84)),"●",""),""),"")</f>
      </c>
      <c r="AH84" s="20">
        <f>IF(AND(ISNUMBER($C84),ISNUMBER('Plan'!$J83),ISNUMBER(AH$6)),IF($C84&gt;0,IF(INT((AH$6+6-'Plan'!$J83)/$C84)&gt;=MAX(1,-INT(-(AH$6-'Plan'!$J83)/$C84)),"●",""),""),"")</f>
      </c>
      <c r="AI84" s="20">
        <f>IF(AND(ISNUMBER($C84),ISNUMBER('Plan'!$J83),ISNUMBER(AI$6)),IF($C84&gt;0,IF(INT((AI$6+6-'Plan'!$J83)/$C84)&gt;=MAX(1,-INT(-(AI$6-'Plan'!$J83)/$C84)),"●",""),""),"")</f>
      </c>
      <c r="AJ84" s="20">
        <f>IF(AND(ISNUMBER($C84),ISNUMBER('Plan'!$J83),ISNUMBER(AJ$6)),IF($C84&gt;0,IF(INT((AJ$6+6-'Plan'!$J83)/$C84)&gt;=MAX(1,-INT(-(AJ$6-'Plan'!$J83)/$C84)),"●",""),""),"")</f>
      </c>
      <c r="AK84" s="20">
        <f>IF(AND(ISNUMBER($C84),ISNUMBER('Plan'!$J83),ISNUMBER(AK$6)),IF($C84&gt;0,IF(INT((AK$6+6-'Plan'!$J83)/$C84)&gt;=MAX(1,-INT(-(AK$6-'Plan'!$J83)/$C84)),"●",""),""),"")</f>
      </c>
      <c r="AL84" s="20">
        <f>IF(AND(ISNUMBER($C84),ISNUMBER('Plan'!$J83),ISNUMBER(AL$6)),IF($C84&gt;0,IF(INT((AL$6+6-'Plan'!$J83)/$C84)&gt;=MAX(1,-INT(-(AL$6-'Plan'!$J83)/$C84)),"●",""),""),"")</f>
      </c>
      <c r="AM84" s="20">
        <f>IF(AND(ISNUMBER($C84),ISNUMBER('Plan'!$J83),ISNUMBER(AM$6)),IF($C84&gt;0,IF(INT((AM$6+6-'Plan'!$J83)/$C84)&gt;=MAX(1,-INT(-(AM$6-'Plan'!$J83)/$C84)),"●",""),""),"")</f>
      </c>
      <c r="AN84" s="20">
        <f>IF(AND(ISNUMBER($C84),ISNUMBER('Plan'!$J83),ISNUMBER(AN$6)),IF($C84&gt;0,IF(INT((AN$6+6-'Plan'!$J83)/$C84)&gt;=MAX(1,-INT(-(AN$6-'Plan'!$J83)/$C84)),"●",""),""),"")</f>
      </c>
      <c r="AO84" s="20">
        <f>IF(AND(ISNUMBER($C84),ISNUMBER('Plan'!$J83),ISNUMBER(AO$6)),IF($C84&gt;0,IF(INT((AO$6+6-'Plan'!$J83)/$C84)&gt;=MAX(1,-INT(-(AO$6-'Plan'!$J83)/$C84)),"●",""),""),"")</f>
      </c>
      <c r="AP84" s="20">
        <f>IF(AND(ISNUMBER($C84),ISNUMBER('Plan'!$J83),ISNUMBER(AP$6)),IF($C84&gt;0,IF(INT((AP$6+6-'Plan'!$J83)/$C84)&gt;=MAX(1,-INT(-(AP$6-'Plan'!$J83)/$C84)),"●",""),""),"")</f>
      </c>
      <c r="AQ84" s="20">
        <f>IF(AND(ISNUMBER($C84),ISNUMBER('Plan'!$J83),ISNUMBER(AQ$6)),IF($C84&gt;0,IF(INT((AQ$6+6-'Plan'!$J83)/$C84)&gt;=MAX(1,-INT(-(AQ$6-'Plan'!$J83)/$C84)),"●",""),""),"")</f>
      </c>
      <c r="AR84" s="20">
        <f>IF(AND(ISNUMBER($C84),ISNUMBER('Plan'!$J83),ISNUMBER(AR$6)),IF($C84&gt;0,IF(INT((AR$6+6-'Plan'!$J83)/$C84)&gt;=MAX(1,-INT(-(AR$6-'Plan'!$J83)/$C84)),"●",""),""),"")</f>
      </c>
      <c r="AS84" s="20">
        <f>IF(AND(ISNUMBER($C84),ISNUMBER('Plan'!$J83),ISNUMBER(AS$6)),IF($C84&gt;0,IF(INT((AS$6+6-'Plan'!$J83)/$C84)&gt;=MAX(1,-INT(-(AS$6-'Plan'!$J83)/$C84)),"●",""),""),"")</f>
      </c>
      <c r="AT84" s="20">
        <f>IF(AND(ISNUMBER($C84),ISNUMBER('Plan'!$J83),ISNUMBER(AT$6)),IF($C84&gt;0,IF(INT((AT$6+6-'Plan'!$J83)/$C84)&gt;=MAX(1,-INT(-(AT$6-'Plan'!$J83)/$C84)),"●",""),""),"")</f>
      </c>
      <c r="AU84" s="20">
        <f>IF(AND(ISNUMBER($C84),ISNUMBER('Plan'!$J83),ISNUMBER(AU$6)),IF($C84&gt;0,IF(INT((AU$6+6-'Plan'!$J83)/$C84)&gt;=MAX(1,-INT(-(AU$6-'Plan'!$J83)/$C84)),"●",""),""),"")</f>
      </c>
      <c r="AV84" s="20">
        <f>IF(AND(ISNUMBER($C84),ISNUMBER('Plan'!$J83),ISNUMBER(AV$6)),IF($C84&gt;0,IF(INT((AV$6+6-'Plan'!$J83)/$C84)&gt;=MAX(1,-INT(-(AV$6-'Plan'!$J83)/$C84)),"●",""),""),"")</f>
      </c>
      <c r="AW84" s="20">
        <f>IF(AND(ISNUMBER($C84),ISNUMBER('Plan'!$J83),ISNUMBER(AW$6)),IF($C84&gt;0,IF(INT((AW$6+6-'Plan'!$J83)/$C84)&gt;=MAX(1,-INT(-(AW$6-'Plan'!$J83)/$C84)),"●",""),""),"")</f>
      </c>
      <c r="AX84" s="20">
        <f>IF(AND(ISNUMBER($C84),ISNUMBER('Plan'!$J83),ISNUMBER(AX$6)),IF($C84&gt;0,IF(INT((AX$6+6-'Plan'!$J83)/$C84)&gt;=MAX(1,-INT(-(AX$6-'Plan'!$J83)/$C84)),"●",""),""),"")</f>
      </c>
      <c r="AY84" s="20">
        <f>IF(AND(ISNUMBER($C84),ISNUMBER('Plan'!$J83),ISNUMBER(AY$6)),IF($C84&gt;0,IF(INT((AY$6+6-'Plan'!$J83)/$C84)&gt;=MAX(1,-INT(-(AY$6-'Plan'!$J83)/$C84)),"●",""),""),"")</f>
      </c>
      <c r="AZ84" s="20">
        <f>IF(AND(ISNUMBER($C84),ISNUMBER('Plan'!$J83),ISNUMBER(AZ$6)),IF($C84&gt;0,IF(INT((AZ$6+6-'Plan'!$J83)/$C84)&gt;=MAX(1,-INT(-(AZ$6-'Plan'!$J83)/$C84)),"●",""),""),"")</f>
      </c>
      <c r="BA84" s="20">
        <f>IF(AND(ISNUMBER($C84),ISNUMBER('Plan'!$J83),ISNUMBER(BA$6)),IF($C84&gt;0,IF(INT((BA$6+6-'Plan'!$J83)/$C84)&gt;=MAX(1,-INT(-(BA$6-'Plan'!$J83)/$C84)),"●",""),""),"")</f>
      </c>
      <c r="BB84" s="20">
        <f>IF(AND(ISNUMBER($C84),ISNUMBER('Plan'!$J83),ISNUMBER(BB$6)),IF($C84&gt;0,IF(INT((BB$6+6-'Plan'!$J83)/$C84)&gt;=MAX(1,-INT(-(BB$6-'Plan'!$J83)/$C84)),"●",""),""),"")</f>
      </c>
      <c r="BC84" s="20">
        <f>IF(AND(ISNUMBER($C84),ISNUMBER('Plan'!$J83),ISNUMBER(BC$6)),IF($C84&gt;0,IF(INT((BC$6+6-'Plan'!$J83)/$C84)&gt;=MAX(1,-INT(-(BC$6-'Plan'!$J83)/$C84)),"●",""),""),"")</f>
      </c>
      <c r="BD84" s="20">
        <f>IF(AND(ISNUMBER($C84),ISNUMBER('Plan'!$J83),ISNUMBER(BD$6)),IF($C84&gt;0,IF(INT((BD$6+6-'Plan'!$J83)/$C84)&gt;=MAX(1,-INT(-(BD$6-'Plan'!$J83)/$C84)),"●",""),""),"")</f>
      </c>
    </row>
    <row r="85" spans="1:56" x14ac:dyDescent="0.25">
      <c r="A85" s="11">
        <f>IF('Plan'!B84="",IF('Plan'!A84="","",'Plan'!A84),'Plan'!B84)</f>
      </c>
      <c r="B85" s="11">
        <f>IF('Plan'!D84="","",'Plan'!D84)</f>
      </c>
      <c r="C85" s="18">
        <f>IF(ISNUMBER('Plan'!F84),IF('Plan'!G84="meses",'Plan'!F84*365.25/12,IF('Plan'!G84="semanas",'Plan'!F84*7,IF('Plan'!G84="días",'Plan'!F84,""))),"")</f>
      </c>
      <c r="D85" s="19">
        <f>IF(ISNUMBER('Plan'!H84),'Plan'!H84,"")</f>
      </c>
      <c r="E85" s="20">
        <f>IF(AND(ISNUMBER($C85),ISNUMBER('Plan'!$J84),ISNUMBER(E$6)),IF($C85&gt;0,IF(INT((E$6+6-'Plan'!$J84)/$C85)&gt;=MAX(1,-INT(-(E$6-'Plan'!$J84)/$C85)),"●",""),""),"")</f>
      </c>
      <c r="F85" s="20">
        <f>IF(AND(ISNUMBER($C85),ISNUMBER('Plan'!$J84),ISNUMBER(F$6)),IF($C85&gt;0,IF(INT((F$6+6-'Plan'!$J84)/$C85)&gt;=MAX(1,-INT(-(F$6-'Plan'!$J84)/$C85)),"●",""),""),"")</f>
      </c>
      <c r="G85" s="20">
        <f>IF(AND(ISNUMBER($C85),ISNUMBER('Plan'!$J84),ISNUMBER(G$6)),IF($C85&gt;0,IF(INT((G$6+6-'Plan'!$J84)/$C85)&gt;=MAX(1,-INT(-(G$6-'Plan'!$J84)/$C85)),"●",""),""),"")</f>
      </c>
      <c r="H85" s="20">
        <f>IF(AND(ISNUMBER($C85),ISNUMBER('Plan'!$J84),ISNUMBER(H$6)),IF($C85&gt;0,IF(INT((H$6+6-'Plan'!$J84)/$C85)&gt;=MAX(1,-INT(-(H$6-'Plan'!$J84)/$C85)),"●",""),""),"")</f>
      </c>
      <c r="I85" s="20">
        <f>IF(AND(ISNUMBER($C85),ISNUMBER('Plan'!$J84),ISNUMBER(I$6)),IF($C85&gt;0,IF(INT((I$6+6-'Plan'!$J84)/$C85)&gt;=MAX(1,-INT(-(I$6-'Plan'!$J84)/$C85)),"●",""),""),"")</f>
      </c>
      <c r="J85" s="20">
        <f>IF(AND(ISNUMBER($C85),ISNUMBER('Plan'!$J84),ISNUMBER(J$6)),IF($C85&gt;0,IF(INT((J$6+6-'Plan'!$J84)/$C85)&gt;=MAX(1,-INT(-(J$6-'Plan'!$J84)/$C85)),"●",""),""),"")</f>
      </c>
      <c r="K85" s="20">
        <f>IF(AND(ISNUMBER($C85),ISNUMBER('Plan'!$J84),ISNUMBER(K$6)),IF($C85&gt;0,IF(INT((K$6+6-'Plan'!$J84)/$C85)&gt;=MAX(1,-INT(-(K$6-'Plan'!$J84)/$C85)),"●",""),""),"")</f>
      </c>
      <c r="L85" s="20">
        <f>IF(AND(ISNUMBER($C85),ISNUMBER('Plan'!$J84),ISNUMBER(L$6)),IF($C85&gt;0,IF(INT((L$6+6-'Plan'!$J84)/$C85)&gt;=MAX(1,-INT(-(L$6-'Plan'!$J84)/$C85)),"●",""),""),"")</f>
      </c>
      <c r="M85" s="20">
        <f>IF(AND(ISNUMBER($C85),ISNUMBER('Plan'!$J84),ISNUMBER(M$6)),IF($C85&gt;0,IF(INT((M$6+6-'Plan'!$J84)/$C85)&gt;=MAX(1,-INT(-(M$6-'Plan'!$J84)/$C85)),"●",""),""),"")</f>
      </c>
      <c r="N85" s="20">
        <f>IF(AND(ISNUMBER($C85),ISNUMBER('Plan'!$J84),ISNUMBER(N$6)),IF($C85&gt;0,IF(INT((N$6+6-'Plan'!$J84)/$C85)&gt;=MAX(1,-INT(-(N$6-'Plan'!$J84)/$C85)),"●",""),""),"")</f>
      </c>
      <c r="O85" s="20">
        <f>IF(AND(ISNUMBER($C85),ISNUMBER('Plan'!$J84),ISNUMBER(O$6)),IF($C85&gt;0,IF(INT((O$6+6-'Plan'!$J84)/$C85)&gt;=MAX(1,-INT(-(O$6-'Plan'!$J84)/$C85)),"●",""),""),"")</f>
      </c>
      <c r="P85" s="20">
        <f>IF(AND(ISNUMBER($C85),ISNUMBER('Plan'!$J84),ISNUMBER(P$6)),IF($C85&gt;0,IF(INT((P$6+6-'Plan'!$J84)/$C85)&gt;=MAX(1,-INT(-(P$6-'Plan'!$J84)/$C85)),"●",""),""),"")</f>
      </c>
      <c r="Q85" s="20">
        <f>IF(AND(ISNUMBER($C85),ISNUMBER('Plan'!$J84),ISNUMBER(Q$6)),IF($C85&gt;0,IF(INT((Q$6+6-'Plan'!$J84)/$C85)&gt;=MAX(1,-INT(-(Q$6-'Plan'!$J84)/$C85)),"●",""),""),"")</f>
      </c>
      <c r="R85" s="20">
        <f>IF(AND(ISNUMBER($C85),ISNUMBER('Plan'!$J84),ISNUMBER(R$6)),IF($C85&gt;0,IF(INT((R$6+6-'Plan'!$J84)/$C85)&gt;=MAX(1,-INT(-(R$6-'Plan'!$J84)/$C85)),"●",""),""),"")</f>
      </c>
      <c r="S85" s="20">
        <f>IF(AND(ISNUMBER($C85),ISNUMBER('Plan'!$J84),ISNUMBER(S$6)),IF($C85&gt;0,IF(INT((S$6+6-'Plan'!$J84)/$C85)&gt;=MAX(1,-INT(-(S$6-'Plan'!$J84)/$C85)),"●",""),""),"")</f>
      </c>
      <c r="T85" s="20">
        <f>IF(AND(ISNUMBER($C85),ISNUMBER('Plan'!$J84),ISNUMBER(T$6)),IF($C85&gt;0,IF(INT((T$6+6-'Plan'!$J84)/$C85)&gt;=MAX(1,-INT(-(T$6-'Plan'!$J84)/$C85)),"●",""),""),"")</f>
      </c>
      <c r="U85" s="20">
        <f>IF(AND(ISNUMBER($C85),ISNUMBER('Plan'!$J84),ISNUMBER(U$6)),IF($C85&gt;0,IF(INT((U$6+6-'Plan'!$J84)/$C85)&gt;=MAX(1,-INT(-(U$6-'Plan'!$J84)/$C85)),"●",""),""),"")</f>
      </c>
      <c r="V85" s="20">
        <f>IF(AND(ISNUMBER($C85),ISNUMBER('Plan'!$J84),ISNUMBER(V$6)),IF($C85&gt;0,IF(INT((V$6+6-'Plan'!$J84)/$C85)&gt;=MAX(1,-INT(-(V$6-'Plan'!$J84)/$C85)),"●",""),""),"")</f>
      </c>
      <c r="W85" s="20">
        <f>IF(AND(ISNUMBER($C85),ISNUMBER('Plan'!$J84),ISNUMBER(W$6)),IF($C85&gt;0,IF(INT((W$6+6-'Plan'!$J84)/$C85)&gt;=MAX(1,-INT(-(W$6-'Plan'!$J84)/$C85)),"●",""),""),"")</f>
      </c>
      <c r="X85" s="20">
        <f>IF(AND(ISNUMBER($C85),ISNUMBER('Plan'!$J84),ISNUMBER(X$6)),IF($C85&gt;0,IF(INT((X$6+6-'Plan'!$J84)/$C85)&gt;=MAX(1,-INT(-(X$6-'Plan'!$J84)/$C85)),"●",""),""),"")</f>
      </c>
      <c r="Y85" s="20">
        <f>IF(AND(ISNUMBER($C85),ISNUMBER('Plan'!$J84),ISNUMBER(Y$6)),IF($C85&gt;0,IF(INT((Y$6+6-'Plan'!$J84)/$C85)&gt;=MAX(1,-INT(-(Y$6-'Plan'!$J84)/$C85)),"●",""),""),"")</f>
      </c>
      <c r="Z85" s="20">
        <f>IF(AND(ISNUMBER($C85),ISNUMBER('Plan'!$J84),ISNUMBER(Z$6)),IF($C85&gt;0,IF(INT((Z$6+6-'Plan'!$J84)/$C85)&gt;=MAX(1,-INT(-(Z$6-'Plan'!$J84)/$C85)),"●",""),""),"")</f>
      </c>
      <c r="AA85" s="20">
        <f>IF(AND(ISNUMBER($C85),ISNUMBER('Plan'!$J84),ISNUMBER(AA$6)),IF($C85&gt;0,IF(INT((AA$6+6-'Plan'!$J84)/$C85)&gt;=MAX(1,-INT(-(AA$6-'Plan'!$J84)/$C85)),"●",""),""),"")</f>
      </c>
      <c r="AB85" s="20">
        <f>IF(AND(ISNUMBER($C85),ISNUMBER('Plan'!$J84),ISNUMBER(AB$6)),IF($C85&gt;0,IF(INT((AB$6+6-'Plan'!$J84)/$C85)&gt;=MAX(1,-INT(-(AB$6-'Plan'!$J84)/$C85)),"●",""),""),"")</f>
      </c>
      <c r="AC85" s="20">
        <f>IF(AND(ISNUMBER($C85),ISNUMBER('Plan'!$J84),ISNUMBER(AC$6)),IF($C85&gt;0,IF(INT((AC$6+6-'Plan'!$J84)/$C85)&gt;=MAX(1,-INT(-(AC$6-'Plan'!$J84)/$C85)),"●",""),""),"")</f>
      </c>
      <c r="AD85" s="20">
        <f>IF(AND(ISNUMBER($C85),ISNUMBER('Plan'!$J84),ISNUMBER(AD$6)),IF($C85&gt;0,IF(INT((AD$6+6-'Plan'!$J84)/$C85)&gt;=MAX(1,-INT(-(AD$6-'Plan'!$J84)/$C85)),"●",""),""),"")</f>
      </c>
      <c r="AE85" s="20">
        <f>IF(AND(ISNUMBER($C85),ISNUMBER('Plan'!$J84),ISNUMBER(AE$6)),IF($C85&gt;0,IF(INT((AE$6+6-'Plan'!$J84)/$C85)&gt;=MAX(1,-INT(-(AE$6-'Plan'!$J84)/$C85)),"●",""),""),"")</f>
      </c>
      <c r="AF85" s="20">
        <f>IF(AND(ISNUMBER($C85),ISNUMBER('Plan'!$J84),ISNUMBER(AF$6)),IF($C85&gt;0,IF(INT((AF$6+6-'Plan'!$J84)/$C85)&gt;=MAX(1,-INT(-(AF$6-'Plan'!$J84)/$C85)),"●",""),""),"")</f>
      </c>
      <c r="AG85" s="20">
        <f>IF(AND(ISNUMBER($C85),ISNUMBER('Plan'!$J84),ISNUMBER(AG$6)),IF($C85&gt;0,IF(INT((AG$6+6-'Plan'!$J84)/$C85)&gt;=MAX(1,-INT(-(AG$6-'Plan'!$J84)/$C85)),"●",""),""),"")</f>
      </c>
      <c r="AH85" s="20">
        <f>IF(AND(ISNUMBER($C85),ISNUMBER('Plan'!$J84),ISNUMBER(AH$6)),IF($C85&gt;0,IF(INT((AH$6+6-'Plan'!$J84)/$C85)&gt;=MAX(1,-INT(-(AH$6-'Plan'!$J84)/$C85)),"●",""),""),"")</f>
      </c>
      <c r="AI85" s="20">
        <f>IF(AND(ISNUMBER($C85),ISNUMBER('Plan'!$J84),ISNUMBER(AI$6)),IF($C85&gt;0,IF(INT((AI$6+6-'Plan'!$J84)/$C85)&gt;=MAX(1,-INT(-(AI$6-'Plan'!$J84)/$C85)),"●",""),""),"")</f>
      </c>
      <c r="AJ85" s="20">
        <f>IF(AND(ISNUMBER($C85),ISNUMBER('Plan'!$J84),ISNUMBER(AJ$6)),IF($C85&gt;0,IF(INT((AJ$6+6-'Plan'!$J84)/$C85)&gt;=MAX(1,-INT(-(AJ$6-'Plan'!$J84)/$C85)),"●",""),""),"")</f>
      </c>
      <c r="AK85" s="20">
        <f>IF(AND(ISNUMBER($C85),ISNUMBER('Plan'!$J84),ISNUMBER(AK$6)),IF($C85&gt;0,IF(INT((AK$6+6-'Plan'!$J84)/$C85)&gt;=MAX(1,-INT(-(AK$6-'Plan'!$J84)/$C85)),"●",""),""),"")</f>
      </c>
      <c r="AL85" s="20">
        <f>IF(AND(ISNUMBER($C85),ISNUMBER('Plan'!$J84),ISNUMBER(AL$6)),IF($C85&gt;0,IF(INT((AL$6+6-'Plan'!$J84)/$C85)&gt;=MAX(1,-INT(-(AL$6-'Plan'!$J84)/$C85)),"●",""),""),"")</f>
      </c>
      <c r="AM85" s="20">
        <f>IF(AND(ISNUMBER($C85),ISNUMBER('Plan'!$J84),ISNUMBER(AM$6)),IF($C85&gt;0,IF(INT((AM$6+6-'Plan'!$J84)/$C85)&gt;=MAX(1,-INT(-(AM$6-'Plan'!$J84)/$C85)),"●",""),""),"")</f>
      </c>
      <c r="AN85" s="20">
        <f>IF(AND(ISNUMBER($C85),ISNUMBER('Plan'!$J84),ISNUMBER(AN$6)),IF($C85&gt;0,IF(INT((AN$6+6-'Plan'!$J84)/$C85)&gt;=MAX(1,-INT(-(AN$6-'Plan'!$J84)/$C85)),"●",""),""),"")</f>
      </c>
      <c r="AO85" s="20">
        <f>IF(AND(ISNUMBER($C85),ISNUMBER('Plan'!$J84),ISNUMBER(AO$6)),IF($C85&gt;0,IF(INT((AO$6+6-'Plan'!$J84)/$C85)&gt;=MAX(1,-INT(-(AO$6-'Plan'!$J84)/$C85)),"●",""),""),"")</f>
      </c>
      <c r="AP85" s="20">
        <f>IF(AND(ISNUMBER($C85),ISNUMBER('Plan'!$J84),ISNUMBER(AP$6)),IF($C85&gt;0,IF(INT((AP$6+6-'Plan'!$J84)/$C85)&gt;=MAX(1,-INT(-(AP$6-'Plan'!$J84)/$C85)),"●",""),""),"")</f>
      </c>
      <c r="AQ85" s="20">
        <f>IF(AND(ISNUMBER($C85),ISNUMBER('Plan'!$J84),ISNUMBER(AQ$6)),IF($C85&gt;0,IF(INT((AQ$6+6-'Plan'!$J84)/$C85)&gt;=MAX(1,-INT(-(AQ$6-'Plan'!$J84)/$C85)),"●",""),""),"")</f>
      </c>
      <c r="AR85" s="20">
        <f>IF(AND(ISNUMBER($C85),ISNUMBER('Plan'!$J84),ISNUMBER(AR$6)),IF($C85&gt;0,IF(INT((AR$6+6-'Plan'!$J84)/$C85)&gt;=MAX(1,-INT(-(AR$6-'Plan'!$J84)/$C85)),"●",""),""),"")</f>
      </c>
      <c r="AS85" s="20">
        <f>IF(AND(ISNUMBER($C85),ISNUMBER('Plan'!$J84),ISNUMBER(AS$6)),IF($C85&gt;0,IF(INT((AS$6+6-'Plan'!$J84)/$C85)&gt;=MAX(1,-INT(-(AS$6-'Plan'!$J84)/$C85)),"●",""),""),"")</f>
      </c>
      <c r="AT85" s="20">
        <f>IF(AND(ISNUMBER($C85),ISNUMBER('Plan'!$J84),ISNUMBER(AT$6)),IF($C85&gt;0,IF(INT((AT$6+6-'Plan'!$J84)/$C85)&gt;=MAX(1,-INT(-(AT$6-'Plan'!$J84)/$C85)),"●",""),""),"")</f>
      </c>
      <c r="AU85" s="20">
        <f>IF(AND(ISNUMBER($C85),ISNUMBER('Plan'!$J84),ISNUMBER(AU$6)),IF($C85&gt;0,IF(INT((AU$6+6-'Plan'!$J84)/$C85)&gt;=MAX(1,-INT(-(AU$6-'Plan'!$J84)/$C85)),"●",""),""),"")</f>
      </c>
      <c r="AV85" s="20">
        <f>IF(AND(ISNUMBER($C85),ISNUMBER('Plan'!$J84),ISNUMBER(AV$6)),IF($C85&gt;0,IF(INT((AV$6+6-'Plan'!$J84)/$C85)&gt;=MAX(1,-INT(-(AV$6-'Plan'!$J84)/$C85)),"●",""),""),"")</f>
      </c>
      <c r="AW85" s="20">
        <f>IF(AND(ISNUMBER($C85),ISNUMBER('Plan'!$J84),ISNUMBER(AW$6)),IF($C85&gt;0,IF(INT((AW$6+6-'Plan'!$J84)/$C85)&gt;=MAX(1,-INT(-(AW$6-'Plan'!$J84)/$C85)),"●",""),""),"")</f>
      </c>
      <c r="AX85" s="20">
        <f>IF(AND(ISNUMBER($C85),ISNUMBER('Plan'!$J84),ISNUMBER(AX$6)),IF($C85&gt;0,IF(INT((AX$6+6-'Plan'!$J84)/$C85)&gt;=MAX(1,-INT(-(AX$6-'Plan'!$J84)/$C85)),"●",""),""),"")</f>
      </c>
      <c r="AY85" s="20">
        <f>IF(AND(ISNUMBER($C85),ISNUMBER('Plan'!$J84),ISNUMBER(AY$6)),IF($C85&gt;0,IF(INT((AY$6+6-'Plan'!$J84)/$C85)&gt;=MAX(1,-INT(-(AY$6-'Plan'!$J84)/$C85)),"●",""),""),"")</f>
      </c>
      <c r="AZ85" s="20">
        <f>IF(AND(ISNUMBER($C85),ISNUMBER('Plan'!$J84),ISNUMBER(AZ$6)),IF($C85&gt;0,IF(INT((AZ$6+6-'Plan'!$J84)/$C85)&gt;=MAX(1,-INT(-(AZ$6-'Plan'!$J84)/$C85)),"●",""),""),"")</f>
      </c>
      <c r="BA85" s="20">
        <f>IF(AND(ISNUMBER($C85),ISNUMBER('Plan'!$J84),ISNUMBER(BA$6)),IF($C85&gt;0,IF(INT((BA$6+6-'Plan'!$J84)/$C85)&gt;=MAX(1,-INT(-(BA$6-'Plan'!$J84)/$C85)),"●",""),""),"")</f>
      </c>
      <c r="BB85" s="20">
        <f>IF(AND(ISNUMBER($C85),ISNUMBER('Plan'!$J84),ISNUMBER(BB$6)),IF($C85&gt;0,IF(INT((BB$6+6-'Plan'!$J84)/$C85)&gt;=MAX(1,-INT(-(BB$6-'Plan'!$J84)/$C85)),"●",""),""),"")</f>
      </c>
      <c r="BC85" s="20">
        <f>IF(AND(ISNUMBER($C85),ISNUMBER('Plan'!$J84),ISNUMBER(BC$6)),IF($C85&gt;0,IF(INT((BC$6+6-'Plan'!$J84)/$C85)&gt;=MAX(1,-INT(-(BC$6-'Plan'!$J84)/$C85)),"●",""),""),"")</f>
      </c>
      <c r="BD85" s="20">
        <f>IF(AND(ISNUMBER($C85),ISNUMBER('Plan'!$J84),ISNUMBER(BD$6)),IF($C85&gt;0,IF(INT((BD$6+6-'Plan'!$J84)/$C85)&gt;=MAX(1,-INT(-(BD$6-'Plan'!$J84)/$C85)),"●",""),""),"")</f>
      </c>
    </row>
    <row r="86" spans="1:56" x14ac:dyDescent="0.25">
      <c r="A86" s="11">
        <f>IF('Plan'!B85="",IF('Plan'!A85="","",'Plan'!A85),'Plan'!B85)</f>
      </c>
      <c r="B86" s="11">
        <f>IF('Plan'!D85="","",'Plan'!D85)</f>
      </c>
      <c r="C86" s="18">
        <f>IF(ISNUMBER('Plan'!F85),IF('Plan'!G85="meses",'Plan'!F85*365.25/12,IF('Plan'!G85="semanas",'Plan'!F85*7,IF('Plan'!G85="días",'Plan'!F85,""))),"")</f>
      </c>
      <c r="D86" s="19">
        <f>IF(ISNUMBER('Plan'!H85),'Plan'!H85,"")</f>
      </c>
      <c r="E86" s="20">
        <f>IF(AND(ISNUMBER($C86),ISNUMBER('Plan'!$J85),ISNUMBER(E$6)),IF($C86&gt;0,IF(INT((E$6+6-'Plan'!$J85)/$C86)&gt;=MAX(1,-INT(-(E$6-'Plan'!$J85)/$C86)),"●",""),""),"")</f>
      </c>
      <c r="F86" s="20">
        <f>IF(AND(ISNUMBER($C86),ISNUMBER('Plan'!$J85),ISNUMBER(F$6)),IF($C86&gt;0,IF(INT((F$6+6-'Plan'!$J85)/$C86)&gt;=MAX(1,-INT(-(F$6-'Plan'!$J85)/$C86)),"●",""),""),"")</f>
      </c>
      <c r="G86" s="20">
        <f>IF(AND(ISNUMBER($C86),ISNUMBER('Plan'!$J85),ISNUMBER(G$6)),IF($C86&gt;0,IF(INT((G$6+6-'Plan'!$J85)/$C86)&gt;=MAX(1,-INT(-(G$6-'Plan'!$J85)/$C86)),"●",""),""),"")</f>
      </c>
      <c r="H86" s="20">
        <f>IF(AND(ISNUMBER($C86),ISNUMBER('Plan'!$J85),ISNUMBER(H$6)),IF($C86&gt;0,IF(INT((H$6+6-'Plan'!$J85)/$C86)&gt;=MAX(1,-INT(-(H$6-'Plan'!$J85)/$C86)),"●",""),""),"")</f>
      </c>
      <c r="I86" s="20">
        <f>IF(AND(ISNUMBER($C86),ISNUMBER('Plan'!$J85),ISNUMBER(I$6)),IF($C86&gt;0,IF(INT((I$6+6-'Plan'!$J85)/$C86)&gt;=MAX(1,-INT(-(I$6-'Plan'!$J85)/$C86)),"●",""),""),"")</f>
      </c>
      <c r="J86" s="20">
        <f>IF(AND(ISNUMBER($C86),ISNUMBER('Plan'!$J85),ISNUMBER(J$6)),IF($C86&gt;0,IF(INT((J$6+6-'Plan'!$J85)/$C86)&gt;=MAX(1,-INT(-(J$6-'Plan'!$J85)/$C86)),"●",""),""),"")</f>
      </c>
      <c r="K86" s="20">
        <f>IF(AND(ISNUMBER($C86),ISNUMBER('Plan'!$J85),ISNUMBER(K$6)),IF($C86&gt;0,IF(INT((K$6+6-'Plan'!$J85)/$C86)&gt;=MAX(1,-INT(-(K$6-'Plan'!$J85)/$C86)),"●",""),""),"")</f>
      </c>
      <c r="L86" s="20">
        <f>IF(AND(ISNUMBER($C86),ISNUMBER('Plan'!$J85),ISNUMBER(L$6)),IF($C86&gt;0,IF(INT((L$6+6-'Plan'!$J85)/$C86)&gt;=MAX(1,-INT(-(L$6-'Plan'!$J85)/$C86)),"●",""),""),"")</f>
      </c>
      <c r="M86" s="20">
        <f>IF(AND(ISNUMBER($C86),ISNUMBER('Plan'!$J85),ISNUMBER(M$6)),IF($C86&gt;0,IF(INT((M$6+6-'Plan'!$J85)/$C86)&gt;=MAX(1,-INT(-(M$6-'Plan'!$J85)/$C86)),"●",""),""),"")</f>
      </c>
      <c r="N86" s="20">
        <f>IF(AND(ISNUMBER($C86),ISNUMBER('Plan'!$J85),ISNUMBER(N$6)),IF($C86&gt;0,IF(INT((N$6+6-'Plan'!$J85)/$C86)&gt;=MAX(1,-INT(-(N$6-'Plan'!$J85)/$C86)),"●",""),""),"")</f>
      </c>
      <c r="O86" s="20">
        <f>IF(AND(ISNUMBER($C86),ISNUMBER('Plan'!$J85),ISNUMBER(O$6)),IF($C86&gt;0,IF(INT((O$6+6-'Plan'!$J85)/$C86)&gt;=MAX(1,-INT(-(O$6-'Plan'!$J85)/$C86)),"●",""),""),"")</f>
      </c>
      <c r="P86" s="20">
        <f>IF(AND(ISNUMBER($C86),ISNUMBER('Plan'!$J85),ISNUMBER(P$6)),IF($C86&gt;0,IF(INT((P$6+6-'Plan'!$J85)/$C86)&gt;=MAX(1,-INT(-(P$6-'Plan'!$J85)/$C86)),"●",""),""),"")</f>
      </c>
      <c r="Q86" s="20">
        <f>IF(AND(ISNUMBER($C86),ISNUMBER('Plan'!$J85),ISNUMBER(Q$6)),IF($C86&gt;0,IF(INT((Q$6+6-'Plan'!$J85)/$C86)&gt;=MAX(1,-INT(-(Q$6-'Plan'!$J85)/$C86)),"●",""),""),"")</f>
      </c>
      <c r="R86" s="20">
        <f>IF(AND(ISNUMBER($C86),ISNUMBER('Plan'!$J85),ISNUMBER(R$6)),IF($C86&gt;0,IF(INT((R$6+6-'Plan'!$J85)/$C86)&gt;=MAX(1,-INT(-(R$6-'Plan'!$J85)/$C86)),"●",""),""),"")</f>
      </c>
      <c r="S86" s="20">
        <f>IF(AND(ISNUMBER($C86),ISNUMBER('Plan'!$J85),ISNUMBER(S$6)),IF($C86&gt;0,IF(INT((S$6+6-'Plan'!$J85)/$C86)&gt;=MAX(1,-INT(-(S$6-'Plan'!$J85)/$C86)),"●",""),""),"")</f>
      </c>
      <c r="T86" s="20">
        <f>IF(AND(ISNUMBER($C86),ISNUMBER('Plan'!$J85),ISNUMBER(T$6)),IF($C86&gt;0,IF(INT((T$6+6-'Plan'!$J85)/$C86)&gt;=MAX(1,-INT(-(T$6-'Plan'!$J85)/$C86)),"●",""),""),"")</f>
      </c>
      <c r="U86" s="20">
        <f>IF(AND(ISNUMBER($C86),ISNUMBER('Plan'!$J85),ISNUMBER(U$6)),IF($C86&gt;0,IF(INT((U$6+6-'Plan'!$J85)/$C86)&gt;=MAX(1,-INT(-(U$6-'Plan'!$J85)/$C86)),"●",""),""),"")</f>
      </c>
      <c r="V86" s="20">
        <f>IF(AND(ISNUMBER($C86),ISNUMBER('Plan'!$J85),ISNUMBER(V$6)),IF($C86&gt;0,IF(INT((V$6+6-'Plan'!$J85)/$C86)&gt;=MAX(1,-INT(-(V$6-'Plan'!$J85)/$C86)),"●",""),""),"")</f>
      </c>
      <c r="W86" s="20">
        <f>IF(AND(ISNUMBER($C86),ISNUMBER('Plan'!$J85),ISNUMBER(W$6)),IF($C86&gt;0,IF(INT((W$6+6-'Plan'!$J85)/$C86)&gt;=MAX(1,-INT(-(W$6-'Plan'!$J85)/$C86)),"●",""),""),"")</f>
      </c>
      <c r="X86" s="20">
        <f>IF(AND(ISNUMBER($C86),ISNUMBER('Plan'!$J85),ISNUMBER(X$6)),IF($C86&gt;0,IF(INT((X$6+6-'Plan'!$J85)/$C86)&gt;=MAX(1,-INT(-(X$6-'Plan'!$J85)/$C86)),"●",""),""),"")</f>
      </c>
      <c r="Y86" s="20">
        <f>IF(AND(ISNUMBER($C86),ISNUMBER('Plan'!$J85),ISNUMBER(Y$6)),IF($C86&gt;0,IF(INT((Y$6+6-'Plan'!$J85)/$C86)&gt;=MAX(1,-INT(-(Y$6-'Plan'!$J85)/$C86)),"●",""),""),"")</f>
      </c>
      <c r="Z86" s="20">
        <f>IF(AND(ISNUMBER($C86),ISNUMBER('Plan'!$J85),ISNUMBER(Z$6)),IF($C86&gt;0,IF(INT((Z$6+6-'Plan'!$J85)/$C86)&gt;=MAX(1,-INT(-(Z$6-'Plan'!$J85)/$C86)),"●",""),""),"")</f>
      </c>
      <c r="AA86" s="20">
        <f>IF(AND(ISNUMBER($C86),ISNUMBER('Plan'!$J85),ISNUMBER(AA$6)),IF($C86&gt;0,IF(INT((AA$6+6-'Plan'!$J85)/$C86)&gt;=MAX(1,-INT(-(AA$6-'Plan'!$J85)/$C86)),"●",""),""),"")</f>
      </c>
      <c r="AB86" s="20">
        <f>IF(AND(ISNUMBER($C86),ISNUMBER('Plan'!$J85),ISNUMBER(AB$6)),IF($C86&gt;0,IF(INT((AB$6+6-'Plan'!$J85)/$C86)&gt;=MAX(1,-INT(-(AB$6-'Plan'!$J85)/$C86)),"●",""),""),"")</f>
      </c>
      <c r="AC86" s="20">
        <f>IF(AND(ISNUMBER($C86),ISNUMBER('Plan'!$J85),ISNUMBER(AC$6)),IF($C86&gt;0,IF(INT((AC$6+6-'Plan'!$J85)/$C86)&gt;=MAX(1,-INT(-(AC$6-'Plan'!$J85)/$C86)),"●",""),""),"")</f>
      </c>
      <c r="AD86" s="20">
        <f>IF(AND(ISNUMBER($C86),ISNUMBER('Plan'!$J85),ISNUMBER(AD$6)),IF($C86&gt;0,IF(INT((AD$6+6-'Plan'!$J85)/$C86)&gt;=MAX(1,-INT(-(AD$6-'Plan'!$J85)/$C86)),"●",""),""),"")</f>
      </c>
      <c r="AE86" s="20">
        <f>IF(AND(ISNUMBER($C86),ISNUMBER('Plan'!$J85),ISNUMBER(AE$6)),IF($C86&gt;0,IF(INT((AE$6+6-'Plan'!$J85)/$C86)&gt;=MAX(1,-INT(-(AE$6-'Plan'!$J85)/$C86)),"●",""),""),"")</f>
      </c>
      <c r="AF86" s="20">
        <f>IF(AND(ISNUMBER($C86),ISNUMBER('Plan'!$J85),ISNUMBER(AF$6)),IF($C86&gt;0,IF(INT((AF$6+6-'Plan'!$J85)/$C86)&gt;=MAX(1,-INT(-(AF$6-'Plan'!$J85)/$C86)),"●",""),""),"")</f>
      </c>
      <c r="AG86" s="20">
        <f>IF(AND(ISNUMBER($C86),ISNUMBER('Plan'!$J85),ISNUMBER(AG$6)),IF($C86&gt;0,IF(INT((AG$6+6-'Plan'!$J85)/$C86)&gt;=MAX(1,-INT(-(AG$6-'Plan'!$J85)/$C86)),"●",""),""),"")</f>
      </c>
      <c r="AH86" s="20">
        <f>IF(AND(ISNUMBER($C86),ISNUMBER('Plan'!$J85),ISNUMBER(AH$6)),IF($C86&gt;0,IF(INT((AH$6+6-'Plan'!$J85)/$C86)&gt;=MAX(1,-INT(-(AH$6-'Plan'!$J85)/$C86)),"●",""),""),"")</f>
      </c>
      <c r="AI86" s="20">
        <f>IF(AND(ISNUMBER($C86),ISNUMBER('Plan'!$J85),ISNUMBER(AI$6)),IF($C86&gt;0,IF(INT((AI$6+6-'Plan'!$J85)/$C86)&gt;=MAX(1,-INT(-(AI$6-'Plan'!$J85)/$C86)),"●",""),""),"")</f>
      </c>
      <c r="AJ86" s="20">
        <f>IF(AND(ISNUMBER($C86),ISNUMBER('Plan'!$J85),ISNUMBER(AJ$6)),IF($C86&gt;0,IF(INT((AJ$6+6-'Plan'!$J85)/$C86)&gt;=MAX(1,-INT(-(AJ$6-'Plan'!$J85)/$C86)),"●",""),""),"")</f>
      </c>
      <c r="AK86" s="20">
        <f>IF(AND(ISNUMBER($C86),ISNUMBER('Plan'!$J85),ISNUMBER(AK$6)),IF($C86&gt;0,IF(INT((AK$6+6-'Plan'!$J85)/$C86)&gt;=MAX(1,-INT(-(AK$6-'Plan'!$J85)/$C86)),"●",""),""),"")</f>
      </c>
      <c r="AL86" s="20">
        <f>IF(AND(ISNUMBER($C86),ISNUMBER('Plan'!$J85),ISNUMBER(AL$6)),IF($C86&gt;0,IF(INT((AL$6+6-'Plan'!$J85)/$C86)&gt;=MAX(1,-INT(-(AL$6-'Plan'!$J85)/$C86)),"●",""),""),"")</f>
      </c>
      <c r="AM86" s="20">
        <f>IF(AND(ISNUMBER($C86),ISNUMBER('Plan'!$J85),ISNUMBER(AM$6)),IF($C86&gt;0,IF(INT((AM$6+6-'Plan'!$J85)/$C86)&gt;=MAX(1,-INT(-(AM$6-'Plan'!$J85)/$C86)),"●",""),""),"")</f>
      </c>
      <c r="AN86" s="20">
        <f>IF(AND(ISNUMBER($C86),ISNUMBER('Plan'!$J85),ISNUMBER(AN$6)),IF($C86&gt;0,IF(INT((AN$6+6-'Plan'!$J85)/$C86)&gt;=MAX(1,-INT(-(AN$6-'Plan'!$J85)/$C86)),"●",""),""),"")</f>
      </c>
      <c r="AO86" s="20">
        <f>IF(AND(ISNUMBER($C86),ISNUMBER('Plan'!$J85),ISNUMBER(AO$6)),IF($C86&gt;0,IF(INT((AO$6+6-'Plan'!$J85)/$C86)&gt;=MAX(1,-INT(-(AO$6-'Plan'!$J85)/$C86)),"●",""),""),"")</f>
      </c>
      <c r="AP86" s="20">
        <f>IF(AND(ISNUMBER($C86),ISNUMBER('Plan'!$J85),ISNUMBER(AP$6)),IF($C86&gt;0,IF(INT((AP$6+6-'Plan'!$J85)/$C86)&gt;=MAX(1,-INT(-(AP$6-'Plan'!$J85)/$C86)),"●",""),""),"")</f>
      </c>
      <c r="AQ86" s="20">
        <f>IF(AND(ISNUMBER($C86),ISNUMBER('Plan'!$J85),ISNUMBER(AQ$6)),IF($C86&gt;0,IF(INT((AQ$6+6-'Plan'!$J85)/$C86)&gt;=MAX(1,-INT(-(AQ$6-'Plan'!$J85)/$C86)),"●",""),""),"")</f>
      </c>
      <c r="AR86" s="20">
        <f>IF(AND(ISNUMBER($C86),ISNUMBER('Plan'!$J85),ISNUMBER(AR$6)),IF($C86&gt;0,IF(INT((AR$6+6-'Plan'!$J85)/$C86)&gt;=MAX(1,-INT(-(AR$6-'Plan'!$J85)/$C86)),"●",""),""),"")</f>
      </c>
      <c r="AS86" s="20">
        <f>IF(AND(ISNUMBER($C86),ISNUMBER('Plan'!$J85),ISNUMBER(AS$6)),IF($C86&gt;0,IF(INT((AS$6+6-'Plan'!$J85)/$C86)&gt;=MAX(1,-INT(-(AS$6-'Plan'!$J85)/$C86)),"●",""),""),"")</f>
      </c>
      <c r="AT86" s="20">
        <f>IF(AND(ISNUMBER($C86),ISNUMBER('Plan'!$J85),ISNUMBER(AT$6)),IF($C86&gt;0,IF(INT((AT$6+6-'Plan'!$J85)/$C86)&gt;=MAX(1,-INT(-(AT$6-'Plan'!$J85)/$C86)),"●",""),""),"")</f>
      </c>
      <c r="AU86" s="20">
        <f>IF(AND(ISNUMBER($C86),ISNUMBER('Plan'!$J85),ISNUMBER(AU$6)),IF($C86&gt;0,IF(INT((AU$6+6-'Plan'!$J85)/$C86)&gt;=MAX(1,-INT(-(AU$6-'Plan'!$J85)/$C86)),"●",""),""),"")</f>
      </c>
      <c r="AV86" s="20">
        <f>IF(AND(ISNUMBER($C86),ISNUMBER('Plan'!$J85),ISNUMBER(AV$6)),IF($C86&gt;0,IF(INT((AV$6+6-'Plan'!$J85)/$C86)&gt;=MAX(1,-INT(-(AV$6-'Plan'!$J85)/$C86)),"●",""),""),"")</f>
      </c>
      <c r="AW86" s="20">
        <f>IF(AND(ISNUMBER($C86),ISNUMBER('Plan'!$J85),ISNUMBER(AW$6)),IF($C86&gt;0,IF(INT((AW$6+6-'Plan'!$J85)/$C86)&gt;=MAX(1,-INT(-(AW$6-'Plan'!$J85)/$C86)),"●",""),""),"")</f>
      </c>
      <c r="AX86" s="20">
        <f>IF(AND(ISNUMBER($C86),ISNUMBER('Plan'!$J85),ISNUMBER(AX$6)),IF($C86&gt;0,IF(INT((AX$6+6-'Plan'!$J85)/$C86)&gt;=MAX(1,-INT(-(AX$6-'Plan'!$J85)/$C86)),"●",""),""),"")</f>
      </c>
      <c r="AY86" s="20">
        <f>IF(AND(ISNUMBER($C86),ISNUMBER('Plan'!$J85),ISNUMBER(AY$6)),IF($C86&gt;0,IF(INT((AY$6+6-'Plan'!$J85)/$C86)&gt;=MAX(1,-INT(-(AY$6-'Plan'!$J85)/$C86)),"●",""),""),"")</f>
      </c>
      <c r="AZ86" s="20">
        <f>IF(AND(ISNUMBER($C86),ISNUMBER('Plan'!$J85),ISNUMBER(AZ$6)),IF($C86&gt;0,IF(INT((AZ$6+6-'Plan'!$J85)/$C86)&gt;=MAX(1,-INT(-(AZ$6-'Plan'!$J85)/$C86)),"●",""),""),"")</f>
      </c>
      <c r="BA86" s="20">
        <f>IF(AND(ISNUMBER($C86),ISNUMBER('Plan'!$J85),ISNUMBER(BA$6)),IF($C86&gt;0,IF(INT((BA$6+6-'Plan'!$J85)/$C86)&gt;=MAX(1,-INT(-(BA$6-'Plan'!$J85)/$C86)),"●",""),""),"")</f>
      </c>
      <c r="BB86" s="20">
        <f>IF(AND(ISNUMBER($C86),ISNUMBER('Plan'!$J85),ISNUMBER(BB$6)),IF($C86&gt;0,IF(INT((BB$6+6-'Plan'!$J85)/$C86)&gt;=MAX(1,-INT(-(BB$6-'Plan'!$J85)/$C86)),"●",""),""),"")</f>
      </c>
      <c r="BC86" s="20">
        <f>IF(AND(ISNUMBER($C86),ISNUMBER('Plan'!$J85),ISNUMBER(BC$6)),IF($C86&gt;0,IF(INT((BC$6+6-'Plan'!$J85)/$C86)&gt;=MAX(1,-INT(-(BC$6-'Plan'!$J85)/$C86)),"●",""),""),"")</f>
      </c>
      <c r="BD86" s="20">
        <f>IF(AND(ISNUMBER($C86),ISNUMBER('Plan'!$J85),ISNUMBER(BD$6)),IF($C86&gt;0,IF(INT((BD$6+6-'Plan'!$J85)/$C86)&gt;=MAX(1,-INT(-(BD$6-'Plan'!$J85)/$C86)),"●",""),""),"")</f>
      </c>
    </row>
    <row r="87" spans="1:56" x14ac:dyDescent="0.25">
      <c r="A87" s="11">
        <f>IF('Plan'!B86="",IF('Plan'!A86="","",'Plan'!A86),'Plan'!B86)</f>
      </c>
      <c r="B87" s="11">
        <f>IF('Plan'!D86="","",'Plan'!D86)</f>
      </c>
      <c r="C87" s="18">
        <f>IF(ISNUMBER('Plan'!F86),IF('Plan'!G86="meses",'Plan'!F86*365.25/12,IF('Plan'!G86="semanas",'Plan'!F86*7,IF('Plan'!G86="días",'Plan'!F86,""))),"")</f>
      </c>
      <c r="D87" s="19">
        <f>IF(ISNUMBER('Plan'!H86),'Plan'!H86,"")</f>
      </c>
      <c r="E87" s="20">
        <f>IF(AND(ISNUMBER($C87),ISNUMBER('Plan'!$J86),ISNUMBER(E$6)),IF($C87&gt;0,IF(INT((E$6+6-'Plan'!$J86)/$C87)&gt;=MAX(1,-INT(-(E$6-'Plan'!$J86)/$C87)),"●",""),""),"")</f>
      </c>
      <c r="F87" s="20">
        <f>IF(AND(ISNUMBER($C87),ISNUMBER('Plan'!$J86),ISNUMBER(F$6)),IF($C87&gt;0,IF(INT((F$6+6-'Plan'!$J86)/$C87)&gt;=MAX(1,-INT(-(F$6-'Plan'!$J86)/$C87)),"●",""),""),"")</f>
      </c>
      <c r="G87" s="20">
        <f>IF(AND(ISNUMBER($C87),ISNUMBER('Plan'!$J86),ISNUMBER(G$6)),IF($C87&gt;0,IF(INT((G$6+6-'Plan'!$J86)/$C87)&gt;=MAX(1,-INT(-(G$6-'Plan'!$J86)/$C87)),"●",""),""),"")</f>
      </c>
      <c r="H87" s="20">
        <f>IF(AND(ISNUMBER($C87),ISNUMBER('Plan'!$J86),ISNUMBER(H$6)),IF($C87&gt;0,IF(INT((H$6+6-'Plan'!$J86)/$C87)&gt;=MAX(1,-INT(-(H$6-'Plan'!$J86)/$C87)),"●",""),""),"")</f>
      </c>
      <c r="I87" s="20">
        <f>IF(AND(ISNUMBER($C87),ISNUMBER('Plan'!$J86),ISNUMBER(I$6)),IF($C87&gt;0,IF(INT((I$6+6-'Plan'!$J86)/$C87)&gt;=MAX(1,-INT(-(I$6-'Plan'!$J86)/$C87)),"●",""),""),"")</f>
      </c>
      <c r="J87" s="20">
        <f>IF(AND(ISNUMBER($C87),ISNUMBER('Plan'!$J86),ISNUMBER(J$6)),IF($C87&gt;0,IF(INT((J$6+6-'Plan'!$J86)/$C87)&gt;=MAX(1,-INT(-(J$6-'Plan'!$J86)/$C87)),"●",""),""),"")</f>
      </c>
      <c r="K87" s="20">
        <f>IF(AND(ISNUMBER($C87),ISNUMBER('Plan'!$J86),ISNUMBER(K$6)),IF($C87&gt;0,IF(INT((K$6+6-'Plan'!$J86)/$C87)&gt;=MAX(1,-INT(-(K$6-'Plan'!$J86)/$C87)),"●",""),""),"")</f>
      </c>
      <c r="L87" s="20">
        <f>IF(AND(ISNUMBER($C87),ISNUMBER('Plan'!$J86),ISNUMBER(L$6)),IF($C87&gt;0,IF(INT((L$6+6-'Plan'!$J86)/$C87)&gt;=MAX(1,-INT(-(L$6-'Plan'!$J86)/$C87)),"●",""),""),"")</f>
      </c>
      <c r="M87" s="20">
        <f>IF(AND(ISNUMBER($C87),ISNUMBER('Plan'!$J86),ISNUMBER(M$6)),IF($C87&gt;0,IF(INT((M$6+6-'Plan'!$J86)/$C87)&gt;=MAX(1,-INT(-(M$6-'Plan'!$J86)/$C87)),"●",""),""),"")</f>
      </c>
      <c r="N87" s="20">
        <f>IF(AND(ISNUMBER($C87),ISNUMBER('Plan'!$J86),ISNUMBER(N$6)),IF($C87&gt;0,IF(INT((N$6+6-'Plan'!$J86)/$C87)&gt;=MAX(1,-INT(-(N$6-'Plan'!$J86)/$C87)),"●",""),""),"")</f>
      </c>
      <c r="O87" s="20">
        <f>IF(AND(ISNUMBER($C87),ISNUMBER('Plan'!$J86),ISNUMBER(O$6)),IF($C87&gt;0,IF(INT((O$6+6-'Plan'!$J86)/$C87)&gt;=MAX(1,-INT(-(O$6-'Plan'!$J86)/$C87)),"●",""),""),"")</f>
      </c>
      <c r="P87" s="20">
        <f>IF(AND(ISNUMBER($C87),ISNUMBER('Plan'!$J86),ISNUMBER(P$6)),IF($C87&gt;0,IF(INT((P$6+6-'Plan'!$J86)/$C87)&gt;=MAX(1,-INT(-(P$6-'Plan'!$J86)/$C87)),"●",""),""),"")</f>
      </c>
      <c r="Q87" s="20">
        <f>IF(AND(ISNUMBER($C87),ISNUMBER('Plan'!$J86),ISNUMBER(Q$6)),IF($C87&gt;0,IF(INT((Q$6+6-'Plan'!$J86)/$C87)&gt;=MAX(1,-INT(-(Q$6-'Plan'!$J86)/$C87)),"●",""),""),"")</f>
      </c>
      <c r="R87" s="20">
        <f>IF(AND(ISNUMBER($C87),ISNUMBER('Plan'!$J86),ISNUMBER(R$6)),IF($C87&gt;0,IF(INT((R$6+6-'Plan'!$J86)/$C87)&gt;=MAX(1,-INT(-(R$6-'Plan'!$J86)/$C87)),"●",""),""),"")</f>
      </c>
      <c r="S87" s="20">
        <f>IF(AND(ISNUMBER($C87),ISNUMBER('Plan'!$J86),ISNUMBER(S$6)),IF($C87&gt;0,IF(INT((S$6+6-'Plan'!$J86)/$C87)&gt;=MAX(1,-INT(-(S$6-'Plan'!$J86)/$C87)),"●",""),""),"")</f>
      </c>
      <c r="T87" s="20">
        <f>IF(AND(ISNUMBER($C87),ISNUMBER('Plan'!$J86),ISNUMBER(T$6)),IF($C87&gt;0,IF(INT((T$6+6-'Plan'!$J86)/$C87)&gt;=MAX(1,-INT(-(T$6-'Plan'!$J86)/$C87)),"●",""),""),"")</f>
      </c>
      <c r="U87" s="20">
        <f>IF(AND(ISNUMBER($C87),ISNUMBER('Plan'!$J86),ISNUMBER(U$6)),IF($C87&gt;0,IF(INT((U$6+6-'Plan'!$J86)/$C87)&gt;=MAX(1,-INT(-(U$6-'Plan'!$J86)/$C87)),"●",""),""),"")</f>
      </c>
      <c r="V87" s="20">
        <f>IF(AND(ISNUMBER($C87),ISNUMBER('Plan'!$J86),ISNUMBER(V$6)),IF($C87&gt;0,IF(INT((V$6+6-'Plan'!$J86)/$C87)&gt;=MAX(1,-INT(-(V$6-'Plan'!$J86)/$C87)),"●",""),""),"")</f>
      </c>
      <c r="W87" s="20">
        <f>IF(AND(ISNUMBER($C87),ISNUMBER('Plan'!$J86),ISNUMBER(W$6)),IF($C87&gt;0,IF(INT((W$6+6-'Plan'!$J86)/$C87)&gt;=MAX(1,-INT(-(W$6-'Plan'!$J86)/$C87)),"●",""),""),"")</f>
      </c>
      <c r="X87" s="20">
        <f>IF(AND(ISNUMBER($C87),ISNUMBER('Plan'!$J86),ISNUMBER(X$6)),IF($C87&gt;0,IF(INT((X$6+6-'Plan'!$J86)/$C87)&gt;=MAX(1,-INT(-(X$6-'Plan'!$J86)/$C87)),"●",""),""),"")</f>
      </c>
      <c r="Y87" s="20">
        <f>IF(AND(ISNUMBER($C87),ISNUMBER('Plan'!$J86),ISNUMBER(Y$6)),IF($C87&gt;0,IF(INT((Y$6+6-'Plan'!$J86)/$C87)&gt;=MAX(1,-INT(-(Y$6-'Plan'!$J86)/$C87)),"●",""),""),"")</f>
      </c>
      <c r="Z87" s="20">
        <f>IF(AND(ISNUMBER($C87),ISNUMBER('Plan'!$J86),ISNUMBER(Z$6)),IF($C87&gt;0,IF(INT((Z$6+6-'Plan'!$J86)/$C87)&gt;=MAX(1,-INT(-(Z$6-'Plan'!$J86)/$C87)),"●",""),""),"")</f>
      </c>
      <c r="AA87" s="20">
        <f>IF(AND(ISNUMBER($C87),ISNUMBER('Plan'!$J86),ISNUMBER(AA$6)),IF($C87&gt;0,IF(INT((AA$6+6-'Plan'!$J86)/$C87)&gt;=MAX(1,-INT(-(AA$6-'Plan'!$J86)/$C87)),"●",""),""),"")</f>
      </c>
      <c r="AB87" s="20">
        <f>IF(AND(ISNUMBER($C87),ISNUMBER('Plan'!$J86),ISNUMBER(AB$6)),IF($C87&gt;0,IF(INT((AB$6+6-'Plan'!$J86)/$C87)&gt;=MAX(1,-INT(-(AB$6-'Plan'!$J86)/$C87)),"●",""),""),"")</f>
      </c>
      <c r="AC87" s="20">
        <f>IF(AND(ISNUMBER($C87),ISNUMBER('Plan'!$J86),ISNUMBER(AC$6)),IF($C87&gt;0,IF(INT((AC$6+6-'Plan'!$J86)/$C87)&gt;=MAX(1,-INT(-(AC$6-'Plan'!$J86)/$C87)),"●",""),""),"")</f>
      </c>
      <c r="AD87" s="20">
        <f>IF(AND(ISNUMBER($C87),ISNUMBER('Plan'!$J86),ISNUMBER(AD$6)),IF($C87&gt;0,IF(INT((AD$6+6-'Plan'!$J86)/$C87)&gt;=MAX(1,-INT(-(AD$6-'Plan'!$J86)/$C87)),"●",""),""),"")</f>
      </c>
      <c r="AE87" s="20">
        <f>IF(AND(ISNUMBER($C87),ISNUMBER('Plan'!$J86),ISNUMBER(AE$6)),IF($C87&gt;0,IF(INT((AE$6+6-'Plan'!$J86)/$C87)&gt;=MAX(1,-INT(-(AE$6-'Plan'!$J86)/$C87)),"●",""),""),"")</f>
      </c>
      <c r="AF87" s="20">
        <f>IF(AND(ISNUMBER($C87),ISNUMBER('Plan'!$J86),ISNUMBER(AF$6)),IF($C87&gt;0,IF(INT((AF$6+6-'Plan'!$J86)/$C87)&gt;=MAX(1,-INT(-(AF$6-'Plan'!$J86)/$C87)),"●",""),""),"")</f>
      </c>
      <c r="AG87" s="20">
        <f>IF(AND(ISNUMBER($C87),ISNUMBER('Plan'!$J86),ISNUMBER(AG$6)),IF($C87&gt;0,IF(INT((AG$6+6-'Plan'!$J86)/$C87)&gt;=MAX(1,-INT(-(AG$6-'Plan'!$J86)/$C87)),"●",""),""),"")</f>
      </c>
      <c r="AH87" s="20">
        <f>IF(AND(ISNUMBER($C87),ISNUMBER('Plan'!$J86),ISNUMBER(AH$6)),IF($C87&gt;0,IF(INT((AH$6+6-'Plan'!$J86)/$C87)&gt;=MAX(1,-INT(-(AH$6-'Plan'!$J86)/$C87)),"●",""),""),"")</f>
      </c>
      <c r="AI87" s="20">
        <f>IF(AND(ISNUMBER($C87),ISNUMBER('Plan'!$J86),ISNUMBER(AI$6)),IF($C87&gt;0,IF(INT((AI$6+6-'Plan'!$J86)/$C87)&gt;=MAX(1,-INT(-(AI$6-'Plan'!$J86)/$C87)),"●",""),""),"")</f>
      </c>
      <c r="AJ87" s="20">
        <f>IF(AND(ISNUMBER($C87),ISNUMBER('Plan'!$J86),ISNUMBER(AJ$6)),IF($C87&gt;0,IF(INT((AJ$6+6-'Plan'!$J86)/$C87)&gt;=MAX(1,-INT(-(AJ$6-'Plan'!$J86)/$C87)),"●",""),""),"")</f>
      </c>
      <c r="AK87" s="20">
        <f>IF(AND(ISNUMBER($C87),ISNUMBER('Plan'!$J86),ISNUMBER(AK$6)),IF($C87&gt;0,IF(INT((AK$6+6-'Plan'!$J86)/$C87)&gt;=MAX(1,-INT(-(AK$6-'Plan'!$J86)/$C87)),"●",""),""),"")</f>
      </c>
      <c r="AL87" s="20">
        <f>IF(AND(ISNUMBER($C87),ISNUMBER('Plan'!$J86),ISNUMBER(AL$6)),IF($C87&gt;0,IF(INT((AL$6+6-'Plan'!$J86)/$C87)&gt;=MAX(1,-INT(-(AL$6-'Plan'!$J86)/$C87)),"●",""),""),"")</f>
      </c>
      <c r="AM87" s="20">
        <f>IF(AND(ISNUMBER($C87),ISNUMBER('Plan'!$J86),ISNUMBER(AM$6)),IF($C87&gt;0,IF(INT((AM$6+6-'Plan'!$J86)/$C87)&gt;=MAX(1,-INT(-(AM$6-'Plan'!$J86)/$C87)),"●",""),""),"")</f>
      </c>
      <c r="AN87" s="20">
        <f>IF(AND(ISNUMBER($C87),ISNUMBER('Plan'!$J86),ISNUMBER(AN$6)),IF($C87&gt;0,IF(INT((AN$6+6-'Plan'!$J86)/$C87)&gt;=MAX(1,-INT(-(AN$6-'Plan'!$J86)/$C87)),"●",""),""),"")</f>
      </c>
      <c r="AO87" s="20">
        <f>IF(AND(ISNUMBER($C87),ISNUMBER('Plan'!$J86),ISNUMBER(AO$6)),IF($C87&gt;0,IF(INT((AO$6+6-'Plan'!$J86)/$C87)&gt;=MAX(1,-INT(-(AO$6-'Plan'!$J86)/$C87)),"●",""),""),"")</f>
      </c>
      <c r="AP87" s="20">
        <f>IF(AND(ISNUMBER($C87),ISNUMBER('Plan'!$J86),ISNUMBER(AP$6)),IF($C87&gt;0,IF(INT((AP$6+6-'Plan'!$J86)/$C87)&gt;=MAX(1,-INT(-(AP$6-'Plan'!$J86)/$C87)),"●",""),""),"")</f>
      </c>
      <c r="AQ87" s="20">
        <f>IF(AND(ISNUMBER($C87),ISNUMBER('Plan'!$J86),ISNUMBER(AQ$6)),IF($C87&gt;0,IF(INT((AQ$6+6-'Plan'!$J86)/$C87)&gt;=MAX(1,-INT(-(AQ$6-'Plan'!$J86)/$C87)),"●",""),""),"")</f>
      </c>
      <c r="AR87" s="20">
        <f>IF(AND(ISNUMBER($C87),ISNUMBER('Plan'!$J86),ISNUMBER(AR$6)),IF($C87&gt;0,IF(INT((AR$6+6-'Plan'!$J86)/$C87)&gt;=MAX(1,-INT(-(AR$6-'Plan'!$J86)/$C87)),"●",""),""),"")</f>
      </c>
      <c r="AS87" s="20">
        <f>IF(AND(ISNUMBER($C87),ISNUMBER('Plan'!$J86),ISNUMBER(AS$6)),IF($C87&gt;0,IF(INT((AS$6+6-'Plan'!$J86)/$C87)&gt;=MAX(1,-INT(-(AS$6-'Plan'!$J86)/$C87)),"●",""),""),"")</f>
      </c>
      <c r="AT87" s="20">
        <f>IF(AND(ISNUMBER($C87),ISNUMBER('Plan'!$J86),ISNUMBER(AT$6)),IF($C87&gt;0,IF(INT((AT$6+6-'Plan'!$J86)/$C87)&gt;=MAX(1,-INT(-(AT$6-'Plan'!$J86)/$C87)),"●",""),""),"")</f>
      </c>
      <c r="AU87" s="20">
        <f>IF(AND(ISNUMBER($C87),ISNUMBER('Plan'!$J86),ISNUMBER(AU$6)),IF($C87&gt;0,IF(INT((AU$6+6-'Plan'!$J86)/$C87)&gt;=MAX(1,-INT(-(AU$6-'Plan'!$J86)/$C87)),"●",""),""),"")</f>
      </c>
      <c r="AV87" s="20">
        <f>IF(AND(ISNUMBER($C87),ISNUMBER('Plan'!$J86),ISNUMBER(AV$6)),IF($C87&gt;0,IF(INT((AV$6+6-'Plan'!$J86)/$C87)&gt;=MAX(1,-INT(-(AV$6-'Plan'!$J86)/$C87)),"●",""),""),"")</f>
      </c>
      <c r="AW87" s="20">
        <f>IF(AND(ISNUMBER($C87),ISNUMBER('Plan'!$J86),ISNUMBER(AW$6)),IF($C87&gt;0,IF(INT((AW$6+6-'Plan'!$J86)/$C87)&gt;=MAX(1,-INT(-(AW$6-'Plan'!$J86)/$C87)),"●",""),""),"")</f>
      </c>
      <c r="AX87" s="20">
        <f>IF(AND(ISNUMBER($C87),ISNUMBER('Plan'!$J86),ISNUMBER(AX$6)),IF($C87&gt;0,IF(INT((AX$6+6-'Plan'!$J86)/$C87)&gt;=MAX(1,-INT(-(AX$6-'Plan'!$J86)/$C87)),"●",""),""),"")</f>
      </c>
      <c r="AY87" s="20">
        <f>IF(AND(ISNUMBER($C87),ISNUMBER('Plan'!$J86),ISNUMBER(AY$6)),IF($C87&gt;0,IF(INT((AY$6+6-'Plan'!$J86)/$C87)&gt;=MAX(1,-INT(-(AY$6-'Plan'!$J86)/$C87)),"●",""),""),"")</f>
      </c>
      <c r="AZ87" s="20">
        <f>IF(AND(ISNUMBER($C87),ISNUMBER('Plan'!$J86),ISNUMBER(AZ$6)),IF($C87&gt;0,IF(INT((AZ$6+6-'Plan'!$J86)/$C87)&gt;=MAX(1,-INT(-(AZ$6-'Plan'!$J86)/$C87)),"●",""),""),"")</f>
      </c>
      <c r="BA87" s="20">
        <f>IF(AND(ISNUMBER($C87),ISNUMBER('Plan'!$J86),ISNUMBER(BA$6)),IF($C87&gt;0,IF(INT((BA$6+6-'Plan'!$J86)/$C87)&gt;=MAX(1,-INT(-(BA$6-'Plan'!$J86)/$C87)),"●",""),""),"")</f>
      </c>
      <c r="BB87" s="20">
        <f>IF(AND(ISNUMBER($C87),ISNUMBER('Plan'!$J86),ISNUMBER(BB$6)),IF($C87&gt;0,IF(INT((BB$6+6-'Plan'!$J86)/$C87)&gt;=MAX(1,-INT(-(BB$6-'Plan'!$J86)/$C87)),"●",""),""),"")</f>
      </c>
      <c r="BC87" s="20">
        <f>IF(AND(ISNUMBER($C87),ISNUMBER('Plan'!$J86),ISNUMBER(BC$6)),IF($C87&gt;0,IF(INT((BC$6+6-'Plan'!$J86)/$C87)&gt;=MAX(1,-INT(-(BC$6-'Plan'!$J86)/$C87)),"●",""),""),"")</f>
      </c>
      <c r="BD87" s="20">
        <f>IF(AND(ISNUMBER($C87),ISNUMBER('Plan'!$J86),ISNUMBER(BD$6)),IF($C87&gt;0,IF(INT((BD$6+6-'Plan'!$J86)/$C87)&gt;=MAX(1,-INT(-(BD$6-'Plan'!$J86)/$C87)),"●",""),""),"")</f>
      </c>
    </row>
    <row r="88" spans="1:56" x14ac:dyDescent="0.25">
      <c r="A88" s="11">
        <f>IF('Plan'!B87="",IF('Plan'!A87="","",'Plan'!A87),'Plan'!B87)</f>
      </c>
      <c r="B88" s="11">
        <f>IF('Plan'!D87="","",'Plan'!D87)</f>
      </c>
      <c r="C88" s="18">
        <f>IF(ISNUMBER('Plan'!F87),IF('Plan'!G87="meses",'Plan'!F87*365.25/12,IF('Plan'!G87="semanas",'Plan'!F87*7,IF('Plan'!G87="días",'Plan'!F87,""))),"")</f>
      </c>
      <c r="D88" s="19">
        <f>IF(ISNUMBER('Plan'!H87),'Plan'!H87,"")</f>
      </c>
      <c r="E88" s="20">
        <f>IF(AND(ISNUMBER($C88),ISNUMBER('Plan'!$J87),ISNUMBER(E$6)),IF($C88&gt;0,IF(INT((E$6+6-'Plan'!$J87)/$C88)&gt;=MAX(1,-INT(-(E$6-'Plan'!$J87)/$C88)),"●",""),""),"")</f>
      </c>
      <c r="F88" s="20">
        <f>IF(AND(ISNUMBER($C88),ISNUMBER('Plan'!$J87),ISNUMBER(F$6)),IF($C88&gt;0,IF(INT((F$6+6-'Plan'!$J87)/$C88)&gt;=MAX(1,-INT(-(F$6-'Plan'!$J87)/$C88)),"●",""),""),"")</f>
      </c>
      <c r="G88" s="20">
        <f>IF(AND(ISNUMBER($C88),ISNUMBER('Plan'!$J87),ISNUMBER(G$6)),IF($C88&gt;0,IF(INT((G$6+6-'Plan'!$J87)/$C88)&gt;=MAX(1,-INT(-(G$6-'Plan'!$J87)/$C88)),"●",""),""),"")</f>
      </c>
      <c r="H88" s="20">
        <f>IF(AND(ISNUMBER($C88),ISNUMBER('Plan'!$J87),ISNUMBER(H$6)),IF($C88&gt;0,IF(INT((H$6+6-'Plan'!$J87)/$C88)&gt;=MAX(1,-INT(-(H$6-'Plan'!$J87)/$C88)),"●",""),""),"")</f>
      </c>
      <c r="I88" s="20">
        <f>IF(AND(ISNUMBER($C88),ISNUMBER('Plan'!$J87),ISNUMBER(I$6)),IF($C88&gt;0,IF(INT((I$6+6-'Plan'!$J87)/$C88)&gt;=MAX(1,-INT(-(I$6-'Plan'!$J87)/$C88)),"●",""),""),"")</f>
      </c>
      <c r="J88" s="20">
        <f>IF(AND(ISNUMBER($C88),ISNUMBER('Plan'!$J87),ISNUMBER(J$6)),IF($C88&gt;0,IF(INT((J$6+6-'Plan'!$J87)/$C88)&gt;=MAX(1,-INT(-(J$6-'Plan'!$J87)/$C88)),"●",""),""),"")</f>
      </c>
      <c r="K88" s="20">
        <f>IF(AND(ISNUMBER($C88),ISNUMBER('Plan'!$J87),ISNUMBER(K$6)),IF($C88&gt;0,IF(INT((K$6+6-'Plan'!$J87)/$C88)&gt;=MAX(1,-INT(-(K$6-'Plan'!$J87)/$C88)),"●",""),""),"")</f>
      </c>
      <c r="L88" s="20">
        <f>IF(AND(ISNUMBER($C88),ISNUMBER('Plan'!$J87),ISNUMBER(L$6)),IF($C88&gt;0,IF(INT((L$6+6-'Plan'!$J87)/$C88)&gt;=MAX(1,-INT(-(L$6-'Plan'!$J87)/$C88)),"●",""),""),"")</f>
      </c>
      <c r="M88" s="20">
        <f>IF(AND(ISNUMBER($C88),ISNUMBER('Plan'!$J87),ISNUMBER(M$6)),IF($C88&gt;0,IF(INT((M$6+6-'Plan'!$J87)/$C88)&gt;=MAX(1,-INT(-(M$6-'Plan'!$J87)/$C88)),"●",""),""),"")</f>
      </c>
      <c r="N88" s="20">
        <f>IF(AND(ISNUMBER($C88),ISNUMBER('Plan'!$J87),ISNUMBER(N$6)),IF($C88&gt;0,IF(INT((N$6+6-'Plan'!$J87)/$C88)&gt;=MAX(1,-INT(-(N$6-'Plan'!$J87)/$C88)),"●",""),""),"")</f>
      </c>
      <c r="O88" s="20">
        <f>IF(AND(ISNUMBER($C88),ISNUMBER('Plan'!$J87),ISNUMBER(O$6)),IF($C88&gt;0,IF(INT((O$6+6-'Plan'!$J87)/$C88)&gt;=MAX(1,-INT(-(O$6-'Plan'!$J87)/$C88)),"●",""),""),"")</f>
      </c>
      <c r="P88" s="20">
        <f>IF(AND(ISNUMBER($C88),ISNUMBER('Plan'!$J87),ISNUMBER(P$6)),IF($C88&gt;0,IF(INT((P$6+6-'Plan'!$J87)/$C88)&gt;=MAX(1,-INT(-(P$6-'Plan'!$J87)/$C88)),"●",""),""),"")</f>
      </c>
      <c r="Q88" s="20">
        <f>IF(AND(ISNUMBER($C88),ISNUMBER('Plan'!$J87),ISNUMBER(Q$6)),IF($C88&gt;0,IF(INT((Q$6+6-'Plan'!$J87)/$C88)&gt;=MAX(1,-INT(-(Q$6-'Plan'!$J87)/$C88)),"●",""),""),"")</f>
      </c>
      <c r="R88" s="20">
        <f>IF(AND(ISNUMBER($C88),ISNUMBER('Plan'!$J87),ISNUMBER(R$6)),IF($C88&gt;0,IF(INT((R$6+6-'Plan'!$J87)/$C88)&gt;=MAX(1,-INT(-(R$6-'Plan'!$J87)/$C88)),"●",""),""),"")</f>
      </c>
      <c r="S88" s="20">
        <f>IF(AND(ISNUMBER($C88),ISNUMBER('Plan'!$J87),ISNUMBER(S$6)),IF($C88&gt;0,IF(INT((S$6+6-'Plan'!$J87)/$C88)&gt;=MAX(1,-INT(-(S$6-'Plan'!$J87)/$C88)),"●",""),""),"")</f>
      </c>
      <c r="T88" s="20">
        <f>IF(AND(ISNUMBER($C88),ISNUMBER('Plan'!$J87),ISNUMBER(T$6)),IF($C88&gt;0,IF(INT((T$6+6-'Plan'!$J87)/$C88)&gt;=MAX(1,-INT(-(T$6-'Plan'!$J87)/$C88)),"●",""),""),"")</f>
      </c>
      <c r="U88" s="20">
        <f>IF(AND(ISNUMBER($C88),ISNUMBER('Plan'!$J87),ISNUMBER(U$6)),IF($C88&gt;0,IF(INT((U$6+6-'Plan'!$J87)/$C88)&gt;=MAX(1,-INT(-(U$6-'Plan'!$J87)/$C88)),"●",""),""),"")</f>
      </c>
      <c r="V88" s="20">
        <f>IF(AND(ISNUMBER($C88),ISNUMBER('Plan'!$J87),ISNUMBER(V$6)),IF($C88&gt;0,IF(INT((V$6+6-'Plan'!$J87)/$C88)&gt;=MAX(1,-INT(-(V$6-'Plan'!$J87)/$C88)),"●",""),""),"")</f>
      </c>
      <c r="W88" s="20">
        <f>IF(AND(ISNUMBER($C88),ISNUMBER('Plan'!$J87),ISNUMBER(W$6)),IF($C88&gt;0,IF(INT((W$6+6-'Plan'!$J87)/$C88)&gt;=MAX(1,-INT(-(W$6-'Plan'!$J87)/$C88)),"●",""),""),"")</f>
      </c>
      <c r="X88" s="20">
        <f>IF(AND(ISNUMBER($C88),ISNUMBER('Plan'!$J87),ISNUMBER(X$6)),IF($C88&gt;0,IF(INT((X$6+6-'Plan'!$J87)/$C88)&gt;=MAX(1,-INT(-(X$6-'Plan'!$J87)/$C88)),"●",""),""),"")</f>
      </c>
      <c r="Y88" s="20">
        <f>IF(AND(ISNUMBER($C88),ISNUMBER('Plan'!$J87),ISNUMBER(Y$6)),IF($C88&gt;0,IF(INT((Y$6+6-'Plan'!$J87)/$C88)&gt;=MAX(1,-INT(-(Y$6-'Plan'!$J87)/$C88)),"●",""),""),"")</f>
      </c>
      <c r="Z88" s="20">
        <f>IF(AND(ISNUMBER($C88),ISNUMBER('Plan'!$J87),ISNUMBER(Z$6)),IF($C88&gt;0,IF(INT((Z$6+6-'Plan'!$J87)/$C88)&gt;=MAX(1,-INT(-(Z$6-'Plan'!$J87)/$C88)),"●",""),""),"")</f>
      </c>
      <c r="AA88" s="20">
        <f>IF(AND(ISNUMBER($C88),ISNUMBER('Plan'!$J87),ISNUMBER(AA$6)),IF($C88&gt;0,IF(INT((AA$6+6-'Plan'!$J87)/$C88)&gt;=MAX(1,-INT(-(AA$6-'Plan'!$J87)/$C88)),"●",""),""),"")</f>
      </c>
      <c r="AB88" s="20">
        <f>IF(AND(ISNUMBER($C88),ISNUMBER('Plan'!$J87),ISNUMBER(AB$6)),IF($C88&gt;0,IF(INT((AB$6+6-'Plan'!$J87)/$C88)&gt;=MAX(1,-INT(-(AB$6-'Plan'!$J87)/$C88)),"●",""),""),"")</f>
      </c>
      <c r="AC88" s="20">
        <f>IF(AND(ISNUMBER($C88),ISNUMBER('Plan'!$J87),ISNUMBER(AC$6)),IF($C88&gt;0,IF(INT((AC$6+6-'Plan'!$J87)/$C88)&gt;=MAX(1,-INT(-(AC$6-'Plan'!$J87)/$C88)),"●",""),""),"")</f>
      </c>
      <c r="AD88" s="20">
        <f>IF(AND(ISNUMBER($C88),ISNUMBER('Plan'!$J87),ISNUMBER(AD$6)),IF($C88&gt;0,IF(INT((AD$6+6-'Plan'!$J87)/$C88)&gt;=MAX(1,-INT(-(AD$6-'Plan'!$J87)/$C88)),"●",""),""),"")</f>
      </c>
      <c r="AE88" s="20">
        <f>IF(AND(ISNUMBER($C88),ISNUMBER('Plan'!$J87),ISNUMBER(AE$6)),IF($C88&gt;0,IF(INT((AE$6+6-'Plan'!$J87)/$C88)&gt;=MAX(1,-INT(-(AE$6-'Plan'!$J87)/$C88)),"●",""),""),"")</f>
      </c>
      <c r="AF88" s="20">
        <f>IF(AND(ISNUMBER($C88),ISNUMBER('Plan'!$J87),ISNUMBER(AF$6)),IF($C88&gt;0,IF(INT((AF$6+6-'Plan'!$J87)/$C88)&gt;=MAX(1,-INT(-(AF$6-'Plan'!$J87)/$C88)),"●",""),""),"")</f>
      </c>
      <c r="AG88" s="20">
        <f>IF(AND(ISNUMBER($C88),ISNUMBER('Plan'!$J87),ISNUMBER(AG$6)),IF($C88&gt;0,IF(INT((AG$6+6-'Plan'!$J87)/$C88)&gt;=MAX(1,-INT(-(AG$6-'Plan'!$J87)/$C88)),"●",""),""),"")</f>
      </c>
      <c r="AH88" s="20">
        <f>IF(AND(ISNUMBER($C88),ISNUMBER('Plan'!$J87),ISNUMBER(AH$6)),IF($C88&gt;0,IF(INT((AH$6+6-'Plan'!$J87)/$C88)&gt;=MAX(1,-INT(-(AH$6-'Plan'!$J87)/$C88)),"●",""),""),"")</f>
      </c>
      <c r="AI88" s="20">
        <f>IF(AND(ISNUMBER($C88),ISNUMBER('Plan'!$J87),ISNUMBER(AI$6)),IF($C88&gt;0,IF(INT((AI$6+6-'Plan'!$J87)/$C88)&gt;=MAX(1,-INT(-(AI$6-'Plan'!$J87)/$C88)),"●",""),""),"")</f>
      </c>
      <c r="AJ88" s="20">
        <f>IF(AND(ISNUMBER($C88),ISNUMBER('Plan'!$J87),ISNUMBER(AJ$6)),IF($C88&gt;0,IF(INT((AJ$6+6-'Plan'!$J87)/$C88)&gt;=MAX(1,-INT(-(AJ$6-'Plan'!$J87)/$C88)),"●",""),""),"")</f>
      </c>
      <c r="AK88" s="20">
        <f>IF(AND(ISNUMBER($C88),ISNUMBER('Plan'!$J87),ISNUMBER(AK$6)),IF($C88&gt;0,IF(INT((AK$6+6-'Plan'!$J87)/$C88)&gt;=MAX(1,-INT(-(AK$6-'Plan'!$J87)/$C88)),"●",""),""),"")</f>
      </c>
      <c r="AL88" s="20">
        <f>IF(AND(ISNUMBER($C88),ISNUMBER('Plan'!$J87),ISNUMBER(AL$6)),IF($C88&gt;0,IF(INT((AL$6+6-'Plan'!$J87)/$C88)&gt;=MAX(1,-INT(-(AL$6-'Plan'!$J87)/$C88)),"●",""),""),"")</f>
      </c>
      <c r="AM88" s="20">
        <f>IF(AND(ISNUMBER($C88),ISNUMBER('Plan'!$J87),ISNUMBER(AM$6)),IF($C88&gt;0,IF(INT((AM$6+6-'Plan'!$J87)/$C88)&gt;=MAX(1,-INT(-(AM$6-'Plan'!$J87)/$C88)),"●",""),""),"")</f>
      </c>
      <c r="AN88" s="20">
        <f>IF(AND(ISNUMBER($C88),ISNUMBER('Plan'!$J87),ISNUMBER(AN$6)),IF($C88&gt;0,IF(INT((AN$6+6-'Plan'!$J87)/$C88)&gt;=MAX(1,-INT(-(AN$6-'Plan'!$J87)/$C88)),"●",""),""),"")</f>
      </c>
      <c r="AO88" s="20">
        <f>IF(AND(ISNUMBER($C88),ISNUMBER('Plan'!$J87),ISNUMBER(AO$6)),IF($C88&gt;0,IF(INT((AO$6+6-'Plan'!$J87)/$C88)&gt;=MAX(1,-INT(-(AO$6-'Plan'!$J87)/$C88)),"●",""),""),"")</f>
      </c>
      <c r="AP88" s="20">
        <f>IF(AND(ISNUMBER($C88),ISNUMBER('Plan'!$J87),ISNUMBER(AP$6)),IF($C88&gt;0,IF(INT((AP$6+6-'Plan'!$J87)/$C88)&gt;=MAX(1,-INT(-(AP$6-'Plan'!$J87)/$C88)),"●",""),""),"")</f>
      </c>
      <c r="AQ88" s="20">
        <f>IF(AND(ISNUMBER($C88),ISNUMBER('Plan'!$J87),ISNUMBER(AQ$6)),IF($C88&gt;0,IF(INT((AQ$6+6-'Plan'!$J87)/$C88)&gt;=MAX(1,-INT(-(AQ$6-'Plan'!$J87)/$C88)),"●",""),""),"")</f>
      </c>
      <c r="AR88" s="20">
        <f>IF(AND(ISNUMBER($C88),ISNUMBER('Plan'!$J87),ISNUMBER(AR$6)),IF($C88&gt;0,IF(INT((AR$6+6-'Plan'!$J87)/$C88)&gt;=MAX(1,-INT(-(AR$6-'Plan'!$J87)/$C88)),"●",""),""),"")</f>
      </c>
      <c r="AS88" s="20">
        <f>IF(AND(ISNUMBER($C88),ISNUMBER('Plan'!$J87),ISNUMBER(AS$6)),IF($C88&gt;0,IF(INT((AS$6+6-'Plan'!$J87)/$C88)&gt;=MAX(1,-INT(-(AS$6-'Plan'!$J87)/$C88)),"●",""),""),"")</f>
      </c>
      <c r="AT88" s="20">
        <f>IF(AND(ISNUMBER($C88),ISNUMBER('Plan'!$J87),ISNUMBER(AT$6)),IF($C88&gt;0,IF(INT((AT$6+6-'Plan'!$J87)/$C88)&gt;=MAX(1,-INT(-(AT$6-'Plan'!$J87)/$C88)),"●",""),""),"")</f>
      </c>
      <c r="AU88" s="20">
        <f>IF(AND(ISNUMBER($C88),ISNUMBER('Plan'!$J87),ISNUMBER(AU$6)),IF($C88&gt;0,IF(INT((AU$6+6-'Plan'!$J87)/$C88)&gt;=MAX(1,-INT(-(AU$6-'Plan'!$J87)/$C88)),"●",""),""),"")</f>
      </c>
      <c r="AV88" s="20">
        <f>IF(AND(ISNUMBER($C88),ISNUMBER('Plan'!$J87),ISNUMBER(AV$6)),IF($C88&gt;0,IF(INT((AV$6+6-'Plan'!$J87)/$C88)&gt;=MAX(1,-INT(-(AV$6-'Plan'!$J87)/$C88)),"●",""),""),"")</f>
      </c>
      <c r="AW88" s="20">
        <f>IF(AND(ISNUMBER($C88),ISNUMBER('Plan'!$J87),ISNUMBER(AW$6)),IF($C88&gt;0,IF(INT((AW$6+6-'Plan'!$J87)/$C88)&gt;=MAX(1,-INT(-(AW$6-'Plan'!$J87)/$C88)),"●",""),""),"")</f>
      </c>
      <c r="AX88" s="20">
        <f>IF(AND(ISNUMBER($C88),ISNUMBER('Plan'!$J87),ISNUMBER(AX$6)),IF($C88&gt;0,IF(INT((AX$6+6-'Plan'!$J87)/$C88)&gt;=MAX(1,-INT(-(AX$6-'Plan'!$J87)/$C88)),"●",""),""),"")</f>
      </c>
      <c r="AY88" s="20">
        <f>IF(AND(ISNUMBER($C88),ISNUMBER('Plan'!$J87),ISNUMBER(AY$6)),IF($C88&gt;0,IF(INT((AY$6+6-'Plan'!$J87)/$C88)&gt;=MAX(1,-INT(-(AY$6-'Plan'!$J87)/$C88)),"●",""),""),"")</f>
      </c>
      <c r="AZ88" s="20">
        <f>IF(AND(ISNUMBER($C88),ISNUMBER('Plan'!$J87),ISNUMBER(AZ$6)),IF($C88&gt;0,IF(INT((AZ$6+6-'Plan'!$J87)/$C88)&gt;=MAX(1,-INT(-(AZ$6-'Plan'!$J87)/$C88)),"●",""),""),"")</f>
      </c>
      <c r="BA88" s="20">
        <f>IF(AND(ISNUMBER($C88),ISNUMBER('Plan'!$J87),ISNUMBER(BA$6)),IF($C88&gt;0,IF(INT((BA$6+6-'Plan'!$J87)/$C88)&gt;=MAX(1,-INT(-(BA$6-'Plan'!$J87)/$C88)),"●",""),""),"")</f>
      </c>
      <c r="BB88" s="20">
        <f>IF(AND(ISNUMBER($C88),ISNUMBER('Plan'!$J87),ISNUMBER(BB$6)),IF($C88&gt;0,IF(INT((BB$6+6-'Plan'!$J87)/$C88)&gt;=MAX(1,-INT(-(BB$6-'Plan'!$J87)/$C88)),"●",""),""),"")</f>
      </c>
      <c r="BC88" s="20">
        <f>IF(AND(ISNUMBER($C88),ISNUMBER('Plan'!$J87),ISNUMBER(BC$6)),IF($C88&gt;0,IF(INT((BC$6+6-'Plan'!$J87)/$C88)&gt;=MAX(1,-INT(-(BC$6-'Plan'!$J87)/$C88)),"●",""),""),"")</f>
      </c>
      <c r="BD88" s="20">
        <f>IF(AND(ISNUMBER($C88),ISNUMBER('Plan'!$J87),ISNUMBER(BD$6)),IF($C88&gt;0,IF(INT((BD$6+6-'Plan'!$J87)/$C88)&gt;=MAX(1,-INT(-(BD$6-'Plan'!$J87)/$C88)),"●",""),""),"")</f>
      </c>
    </row>
    <row r="89" spans="1:56" x14ac:dyDescent="0.25">
      <c r="A89" s="11">
        <f>IF('Plan'!B88="",IF('Plan'!A88="","",'Plan'!A88),'Plan'!B88)</f>
      </c>
      <c r="B89" s="11">
        <f>IF('Plan'!D88="","",'Plan'!D88)</f>
      </c>
      <c r="C89" s="18">
        <f>IF(ISNUMBER('Plan'!F88),IF('Plan'!G88="meses",'Plan'!F88*365.25/12,IF('Plan'!G88="semanas",'Plan'!F88*7,IF('Plan'!G88="días",'Plan'!F88,""))),"")</f>
      </c>
      <c r="D89" s="19">
        <f>IF(ISNUMBER('Plan'!H88),'Plan'!H88,"")</f>
      </c>
      <c r="E89" s="20">
        <f>IF(AND(ISNUMBER($C89),ISNUMBER('Plan'!$J88),ISNUMBER(E$6)),IF($C89&gt;0,IF(INT((E$6+6-'Plan'!$J88)/$C89)&gt;=MAX(1,-INT(-(E$6-'Plan'!$J88)/$C89)),"●",""),""),"")</f>
      </c>
      <c r="F89" s="20">
        <f>IF(AND(ISNUMBER($C89),ISNUMBER('Plan'!$J88),ISNUMBER(F$6)),IF($C89&gt;0,IF(INT((F$6+6-'Plan'!$J88)/$C89)&gt;=MAX(1,-INT(-(F$6-'Plan'!$J88)/$C89)),"●",""),""),"")</f>
      </c>
      <c r="G89" s="20">
        <f>IF(AND(ISNUMBER($C89),ISNUMBER('Plan'!$J88),ISNUMBER(G$6)),IF($C89&gt;0,IF(INT((G$6+6-'Plan'!$J88)/$C89)&gt;=MAX(1,-INT(-(G$6-'Plan'!$J88)/$C89)),"●",""),""),"")</f>
      </c>
      <c r="H89" s="20">
        <f>IF(AND(ISNUMBER($C89),ISNUMBER('Plan'!$J88),ISNUMBER(H$6)),IF($C89&gt;0,IF(INT((H$6+6-'Plan'!$J88)/$C89)&gt;=MAX(1,-INT(-(H$6-'Plan'!$J88)/$C89)),"●",""),""),"")</f>
      </c>
      <c r="I89" s="20">
        <f>IF(AND(ISNUMBER($C89),ISNUMBER('Plan'!$J88),ISNUMBER(I$6)),IF($C89&gt;0,IF(INT((I$6+6-'Plan'!$J88)/$C89)&gt;=MAX(1,-INT(-(I$6-'Plan'!$J88)/$C89)),"●",""),""),"")</f>
      </c>
      <c r="J89" s="20">
        <f>IF(AND(ISNUMBER($C89),ISNUMBER('Plan'!$J88),ISNUMBER(J$6)),IF($C89&gt;0,IF(INT((J$6+6-'Plan'!$J88)/$C89)&gt;=MAX(1,-INT(-(J$6-'Plan'!$J88)/$C89)),"●",""),""),"")</f>
      </c>
      <c r="K89" s="20">
        <f>IF(AND(ISNUMBER($C89),ISNUMBER('Plan'!$J88),ISNUMBER(K$6)),IF($C89&gt;0,IF(INT((K$6+6-'Plan'!$J88)/$C89)&gt;=MAX(1,-INT(-(K$6-'Plan'!$J88)/$C89)),"●",""),""),"")</f>
      </c>
      <c r="L89" s="20">
        <f>IF(AND(ISNUMBER($C89),ISNUMBER('Plan'!$J88),ISNUMBER(L$6)),IF($C89&gt;0,IF(INT((L$6+6-'Plan'!$J88)/$C89)&gt;=MAX(1,-INT(-(L$6-'Plan'!$J88)/$C89)),"●",""),""),"")</f>
      </c>
      <c r="M89" s="20">
        <f>IF(AND(ISNUMBER($C89),ISNUMBER('Plan'!$J88),ISNUMBER(M$6)),IF($C89&gt;0,IF(INT((M$6+6-'Plan'!$J88)/$C89)&gt;=MAX(1,-INT(-(M$6-'Plan'!$J88)/$C89)),"●",""),""),"")</f>
      </c>
      <c r="N89" s="20">
        <f>IF(AND(ISNUMBER($C89),ISNUMBER('Plan'!$J88),ISNUMBER(N$6)),IF($C89&gt;0,IF(INT((N$6+6-'Plan'!$J88)/$C89)&gt;=MAX(1,-INT(-(N$6-'Plan'!$J88)/$C89)),"●",""),""),"")</f>
      </c>
      <c r="O89" s="20">
        <f>IF(AND(ISNUMBER($C89),ISNUMBER('Plan'!$J88),ISNUMBER(O$6)),IF($C89&gt;0,IF(INT((O$6+6-'Plan'!$J88)/$C89)&gt;=MAX(1,-INT(-(O$6-'Plan'!$J88)/$C89)),"●",""),""),"")</f>
      </c>
      <c r="P89" s="20">
        <f>IF(AND(ISNUMBER($C89),ISNUMBER('Plan'!$J88),ISNUMBER(P$6)),IF($C89&gt;0,IF(INT((P$6+6-'Plan'!$J88)/$C89)&gt;=MAX(1,-INT(-(P$6-'Plan'!$J88)/$C89)),"●",""),""),"")</f>
      </c>
      <c r="Q89" s="20">
        <f>IF(AND(ISNUMBER($C89),ISNUMBER('Plan'!$J88),ISNUMBER(Q$6)),IF($C89&gt;0,IF(INT((Q$6+6-'Plan'!$J88)/$C89)&gt;=MAX(1,-INT(-(Q$6-'Plan'!$J88)/$C89)),"●",""),""),"")</f>
      </c>
      <c r="R89" s="20">
        <f>IF(AND(ISNUMBER($C89),ISNUMBER('Plan'!$J88),ISNUMBER(R$6)),IF($C89&gt;0,IF(INT((R$6+6-'Plan'!$J88)/$C89)&gt;=MAX(1,-INT(-(R$6-'Plan'!$J88)/$C89)),"●",""),""),"")</f>
      </c>
      <c r="S89" s="20">
        <f>IF(AND(ISNUMBER($C89),ISNUMBER('Plan'!$J88),ISNUMBER(S$6)),IF($C89&gt;0,IF(INT((S$6+6-'Plan'!$J88)/$C89)&gt;=MAX(1,-INT(-(S$6-'Plan'!$J88)/$C89)),"●",""),""),"")</f>
      </c>
      <c r="T89" s="20">
        <f>IF(AND(ISNUMBER($C89),ISNUMBER('Plan'!$J88),ISNUMBER(T$6)),IF($C89&gt;0,IF(INT((T$6+6-'Plan'!$J88)/$C89)&gt;=MAX(1,-INT(-(T$6-'Plan'!$J88)/$C89)),"●",""),""),"")</f>
      </c>
      <c r="U89" s="20">
        <f>IF(AND(ISNUMBER($C89),ISNUMBER('Plan'!$J88),ISNUMBER(U$6)),IF($C89&gt;0,IF(INT((U$6+6-'Plan'!$J88)/$C89)&gt;=MAX(1,-INT(-(U$6-'Plan'!$J88)/$C89)),"●",""),""),"")</f>
      </c>
      <c r="V89" s="20">
        <f>IF(AND(ISNUMBER($C89),ISNUMBER('Plan'!$J88),ISNUMBER(V$6)),IF($C89&gt;0,IF(INT((V$6+6-'Plan'!$J88)/$C89)&gt;=MAX(1,-INT(-(V$6-'Plan'!$J88)/$C89)),"●",""),""),"")</f>
      </c>
      <c r="W89" s="20">
        <f>IF(AND(ISNUMBER($C89),ISNUMBER('Plan'!$J88),ISNUMBER(W$6)),IF($C89&gt;0,IF(INT((W$6+6-'Plan'!$J88)/$C89)&gt;=MAX(1,-INT(-(W$6-'Plan'!$J88)/$C89)),"●",""),""),"")</f>
      </c>
      <c r="X89" s="20">
        <f>IF(AND(ISNUMBER($C89),ISNUMBER('Plan'!$J88),ISNUMBER(X$6)),IF($C89&gt;0,IF(INT((X$6+6-'Plan'!$J88)/$C89)&gt;=MAX(1,-INT(-(X$6-'Plan'!$J88)/$C89)),"●",""),""),"")</f>
      </c>
      <c r="Y89" s="20">
        <f>IF(AND(ISNUMBER($C89),ISNUMBER('Plan'!$J88),ISNUMBER(Y$6)),IF($C89&gt;0,IF(INT((Y$6+6-'Plan'!$J88)/$C89)&gt;=MAX(1,-INT(-(Y$6-'Plan'!$J88)/$C89)),"●",""),""),"")</f>
      </c>
      <c r="Z89" s="20">
        <f>IF(AND(ISNUMBER($C89),ISNUMBER('Plan'!$J88),ISNUMBER(Z$6)),IF($C89&gt;0,IF(INT((Z$6+6-'Plan'!$J88)/$C89)&gt;=MAX(1,-INT(-(Z$6-'Plan'!$J88)/$C89)),"●",""),""),"")</f>
      </c>
      <c r="AA89" s="20">
        <f>IF(AND(ISNUMBER($C89),ISNUMBER('Plan'!$J88),ISNUMBER(AA$6)),IF($C89&gt;0,IF(INT((AA$6+6-'Plan'!$J88)/$C89)&gt;=MAX(1,-INT(-(AA$6-'Plan'!$J88)/$C89)),"●",""),""),"")</f>
      </c>
      <c r="AB89" s="20">
        <f>IF(AND(ISNUMBER($C89),ISNUMBER('Plan'!$J88),ISNUMBER(AB$6)),IF($C89&gt;0,IF(INT((AB$6+6-'Plan'!$J88)/$C89)&gt;=MAX(1,-INT(-(AB$6-'Plan'!$J88)/$C89)),"●",""),""),"")</f>
      </c>
      <c r="AC89" s="20">
        <f>IF(AND(ISNUMBER($C89),ISNUMBER('Plan'!$J88),ISNUMBER(AC$6)),IF($C89&gt;0,IF(INT((AC$6+6-'Plan'!$J88)/$C89)&gt;=MAX(1,-INT(-(AC$6-'Plan'!$J88)/$C89)),"●",""),""),"")</f>
      </c>
      <c r="AD89" s="20">
        <f>IF(AND(ISNUMBER($C89),ISNUMBER('Plan'!$J88),ISNUMBER(AD$6)),IF($C89&gt;0,IF(INT((AD$6+6-'Plan'!$J88)/$C89)&gt;=MAX(1,-INT(-(AD$6-'Plan'!$J88)/$C89)),"●",""),""),"")</f>
      </c>
      <c r="AE89" s="20">
        <f>IF(AND(ISNUMBER($C89),ISNUMBER('Plan'!$J88),ISNUMBER(AE$6)),IF($C89&gt;0,IF(INT((AE$6+6-'Plan'!$J88)/$C89)&gt;=MAX(1,-INT(-(AE$6-'Plan'!$J88)/$C89)),"●",""),""),"")</f>
      </c>
      <c r="AF89" s="20">
        <f>IF(AND(ISNUMBER($C89),ISNUMBER('Plan'!$J88),ISNUMBER(AF$6)),IF($C89&gt;0,IF(INT((AF$6+6-'Plan'!$J88)/$C89)&gt;=MAX(1,-INT(-(AF$6-'Plan'!$J88)/$C89)),"●",""),""),"")</f>
      </c>
      <c r="AG89" s="20">
        <f>IF(AND(ISNUMBER($C89),ISNUMBER('Plan'!$J88),ISNUMBER(AG$6)),IF($C89&gt;0,IF(INT((AG$6+6-'Plan'!$J88)/$C89)&gt;=MAX(1,-INT(-(AG$6-'Plan'!$J88)/$C89)),"●",""),""),"")</f>
      </c>
      <c r="AH89" s="20">
        <f>IF(AND(ISNUMBER($C89),ISNUMBER('Plan'!$J88),ISNUMBER(AH$6)),IF($C89&gt;0,IF(INT((AH$6+6-'Plan'!$J88)/$C89)&gt;=MAX(1,-INT(-(AH$6-'Plan'!$J88)/$C89)),"●",""),""),"")</f>
      </c>
      <c r="AI89" s="20">
        <f>IF(AND(ISNUMBER($C89),ISNUMBER('Plan'!$J88),ISNUMBER(AI$6)),IF($C89&gt;0,IF(INT((AI$6+6-'Plan'!$J88)/$C89)&gt;=MAX(1,-INT(-(AI$6-'Plan'!$J88)/$C89)),"●",""),""),"")</f>
      </c>
      <c r="AJ89" s="20">
        <f>IF(AND(ISNUMBER($C89),ISNUMBER('Plan'!$J88),ISNUMBER(AJ$6)),IF($C89&gt;0,IF(INT((AJ$6+6-'Plan'!$J88)/$C89)&gt;=MAX(1,-INT(-(AJ$6-'Plan'!$J88)/$C89)),"●",""),""),"")</f>
      </c>
      <c r="AK89" s="20">
        <f>IF(AND(ISNUMBER($C89),ISNUMBER('Plan'!$J88),ISNUMBER(AK$6)),IF($C89&gt;0,IF(INT((AK$6+6-'Plan'!$J88)/$C89)&gt;=MAX(1,-INT(-(AK$6-'Plan'!$J88)/$C89)),"●",""),""),"")</f>
      </c>
      <c r="AL89" s="20">
        <f>IF(AND(ISNUMBER($C89),ISNUMBER('Plan'!$J88),ISNUMBER(AL$6)),IF($C89&gt;0,IF(INT((AL$6+6-'Plan'!$J88)/$C89)&gt;=MAX(1,-INT(-(AL$6-'Plan'!$J88)/$C89)),"●",""),""),"")</f>
      </c>
      <c r="AM89" s="20">
        <f>IF(AND(ISNUMBER($C89),ISNUMBER('Plan'!$J88),ISNUMBER(AM$6)),IF($C89&gt;0,IF(INT((AM$6+6-'Plan'!$J88)/$C89)&gt;=MAX(1,-INT(-(AM$6-'Plan'!$J88)/$C89)),"●",""),""),"")</f>
      </c>
      <c r="AN89" s="20">
        <f>IF(AND(ISNUMBER($C89),ISNUMBER('Plan'!$J88),ISNUMBER(AN$6)),IF($C89&gt;0,IF(INT((AN$6+6-'Plan'!$J88)/$C89)&gt;=MAX(1,-INT(-(AN$6-'Plan'!$J88)/$C89)),"●",""),""),"")</f>
      </c>
      <c r="AO89" s="20">
        <f>IF(AND(ISNUMBER($C89),ISNUMBER('Plan'!$J88),ISNUMBER(AO$6)),IF($C89&gt;0,IF(INT((AO$6+6-'Plan'!$J88)/$C89)&gt;=MAX(1,-INT(-(AO$6-'Plan'!$J88)/$C89)),"●",""),""),"")</f>
      </c>
      <c r="AP89" s="20">
        <f>IF(AND(ISNUMBER($C89),ISNUMBER('Plan'!$J88),ISNUMBER(AP$6)),IF($C89&gt;0,IF(INT((AP$6+6-'Plan'!$J88)/$C89)&gt;=MAX(1,-INT(-(AP$6-'Plan'!$J88)/$C89)),"●",""),""),"")</f>
      </c>
      <c r="AQ89" s="20">
        <f>IF(AND(ISNUMBER($C89),ISNUMBER('Plan'!$J88),ISNUMBER(AQ$6)),IF($C89&gt;0,IF(INT((AQ$6+6-'Plan'!$J88)/$C89)&gt;=MAX(1,-INT(-(AQ$6-'Plan'!$J88)/$C89)),"●",""),""),"")</f>
      </c>
      <c r="AR89" s="20">
        <f>IF(AND(ISNUMBER($C89),ISNUMBER('Plan'!$J88),ISNUMBER(AR$6)),IF($C89&gt;0,IF(INT((AR$6+6-'Plan'!$J88)/$C89)&gt;=MAX(1,-INT(-(AR$6-'Plan'!$J88)/$C89)),"●",""),""),"")</f>
      </c>
      <c r="AS89" s="20">
        <f>IF(AND(ISNUMBER($C89),ISNUMBER('Plan'!$J88),ISNUMBER(AS$6)),IF($C89&gt;0,IF(INT((AS$6+6-'Plan'!$J88)/$C89)&gt;=MAX(1,-INT(-(AS$6-'Plan'!$J88)/$C89)),"●",""),""),"")</f>
      </c>
      <c r="AT89" s="20">
        <f>IF(AND(ISNUMBER($C89),ISNUMBER('Plan'!$J88),ISNUMBER(AT$6)),IF($C89&gt;0,IF(INT((AT$6+6-'Plan'!$J88)/$C89)&gt;=MAX(1,-INT(-(AT$6-'Plan'!$J88)/$C89)),"●",""),""),"")</f>
      </c>
      <c r="AU89" s="20">
        <f>IF(AND(ISNUMBER($C89),ISNUMBER('Plan'!$J88),ISNUMBER(AU$6)),IF($C89&gt;0,IF(INT((AU$6+6-'Plan'!$J88)/$C89)&gt;=MAX(1,-INT(-(AU$6-'Plan'!$J88)/$C89)),"●",""),""),"")</f>
      </c>
      <c r="AV89" s="20">
        <f>IF(AND(ISNUMBER($C89),ISNUMBER('Plan'!$J88),ISNUMBER(AV$6)),IF($C89&gt;0,IF(INT((AV$6+6-'Plan'!$J88)/$C89)&gt;=MAX(1,-INT(-(AV$6-'Plan'!$J88)/$C89)),"●",""),""),"")</f>
      </c>
      <c r="AW89" s="20">
        <f>IF(AND(ISNUMBER($C89),ISNUMBER('Plan'!$J88),ISNUMBER(AW$6)),IF($C89&gt;0,IF(INT((AW$6+6-'Plan'!$J88)/$C89)&gt;=MAX(1,-INT(-(AW$6-'Plan'!$J88)/$C89)),"●",""),""),"")</f>
      </c>
      <c r="AX89" s="20">
        <f>IF(AND(ISNUMBER($C89),ISNUMBER('Plan'!$J88),ISNUMBER(AX$6)),IF($C89&gt;0,IF(INT((AX$6+6-'Plan'!$J88)/$C89)&gt;=MAX(1,-INT(-(AX$6-'Plan'!$J88)/$C89)),"●",""),""),"")</f>
      </c>
      <c r="AY89" s="20">
        <f>IF(AND(ISNUMBER($C89),ISNUMBER('Plan'!$J88),ISNUMBER(AY$6)),IF($C89&gt;0,IF(INT((AY$6+6-'Plan'!$J88)/$C89)&gt;=MAX(1,-INT(-(AY$6-'Plan'!$J88)/$C89)),"●",""),""),"")</f>
      </c>
      <c r="AZ89" s="20">
        <f>IF(AND(ISNUMBER($C89),ISNUMBER('Plan'!$J88),ISNUMBER(AZ$6)),IF($C89&gt;0,IF(INT((AZ$6+6-'Plan'!$J88)/$C89)&gt;=MAX(1,-INT(-(AZ$6-'Plan'!$J88)/$C89)),"●",""),""),"")</f>
      </c>
      <c r="BA89" s="20">
        <f>IF(AND(ISNUMBER($C89),ISNUMBER('Plan'!$J88),ISNUMBER(BA$6)),IF($C89&gt;0,IF(INT((BA$6+6-'Plan'!$J88)/$C89)&gt;=MAX(1,-INT(-(BA$6-'Plan'!$J88)/$C89)),"●",""),""),"")</f>
      </c>
      <c r="BB89" s="20">
        <f>IF(AND(ISNUMBER($C89),ISNUMBER('Plan'!$J88),ISNUMBER(BB$6)),IF($C89&gt;0,IF(INT((BB$6+6-'Plan'!$J88)/$C89)&gt;=MAX(1,-INT(-(BB$6-'Plan'!$J88)/$C89)),"●",""),""),"")</f>
      </c>
      <c r="BC89" s="20">
        <f>IF(AND(ISNUMBER($C89),ISNUMBER('Plan'!$J88),ISNUMBER(BC$6)),IF($C89&gt;0,IF(INT((BC$6+6-'Plan'!$J88)/$C89)&gt;=MAX(1,-INT(-(BC$6-'Plan'!$J88)/$C89)),"●",""),""),"")</f>
      </c>
      <c r="BD89" s="20">
        <f>IF(AND(ISNUMBER($C89),ISNUMBER('Plan'!$J88),ISNUMBER(BD$6)),IF($C89&gt;0,IF(INT((BD$6+6-'Plan'!$J88)/$C89)&gt;=MAX(1,-INT(-(BD$6-'Plan'!$J88)/$C89)),"●",""),""),"")</f>
      </c>
    </row>
    <row r="90" spans="1:56" x14ac:dyDescent="0.25">
      <c r="A90" s="11">
        <f>IF('Plan'!B89="",IF('Plan'!A89="","",'Plan'!A89),'Plan'!B89)</f>
      </c>
      <c r="B90" s="11">
        <f>IF('Plan'!D89="","",'Plan'!D89)</f>
      </c>
      <c r="C90" s="18">
        <f>IF(ISNUMBER('Plan'!F89),IF('Plan'!G89="meses",'Plan'!F89*365.25/12,IF('Plan'!G89="semanas",'Plan'!F89*7,IF('Plan'!G89="días",'Plan'!F89,""))),"")</f>
      </c>
      <c r="D90" s="19">
        <f>IF(ISNUMBER('Plan'!H89),'Plan'!H89,"")</f>
      </c>
      <c r="E90" s="20">
        <f>IF(AND(ISNUMBER($C90),ISNUMBER('Plan'!$J89),ISNUMBER(E$6)),IF($C90&gt;0,IF(INT((E$6+6-'Plan'!$J89)/$C90)&gt;=MAX(1,-INT(-(E$6-'Plan'!$J89)/$C90)),"●",""),""),"")</f>
      </c>
      <c r="F90" s="20">
        <f>IF(AND(ISNUMBER($C90),ISNUMBER('Plan'!$J89),ISNUMBER(F$6)),IF($C90&gt;0,IF(INT((F$6+6-'Plan'!$J89)/$C90)&gt;=MAX(1,-INT(-(F$6-'Plan'!$J89)/$C90)),"●",""),""),"")</f>
      </c>
      <c r="G90" s="20">
        <f>IF(AND(ISNUMBER($C90),ISNUMBER('Plan'!$J89),ISNUMBER(G$6)),IF($C90&gt;0,IF(INT((G$6+6-'Plan'!$J89)/$C90)&gt;=MAX(1,-INT(-(G$6-'Plan'!$J89)/$C90)),"●",""),""),"")</f>
      </c>
      <c r="H90" s="20">
        <f>IF(AND(ISNUMBER($C90),ISNUMBER('Plan'!$J89),ISNUMBER(H$6)),IF($C90&gt;0,IF(INT((H$6+6-'Plan'!$J89)/$C90)&gt;=MAX(1,-INT(-(H$6-'Plan'!$J89)/$C90)),"●",""),""),"")</f>
      </c>
      <c r="I90" s="20">
        <f>IF(AND(ISNUMBER($C90),ISNUMBER('Plan'!$J89),ISNUMBER(I$6)),IF($C90&gt;0,IF(INT((I$6+6-'Plan'!$J89)/$C90)&gt;=MAX(1,-INT(-(I$6-'Plan'!$J89)/$C90)),"●",""),""),"")</f>
      </c>
      <c r="J90" s="20">
        <f>IF(AND(ISNUMBER($C90),ISNUMBER('Plan'!$J89),ISNUMBER(J$6)),IF($C90&gt;0,IF(INT((J$6+6-'Plan'!$J89)/$C90)&gt;=MAX(1,-INT(-(J$6-'Plan'!$J89)/$C90)),"●",""),""),"")</f>
      </c>
      <c r="K90" s="20">
        <f>IF(AND(ISNUMBER($C90),ISNUMBER('Plan'!$J89),ISNUMBER(K$6)),IF($C90&gt;0,IF(INT((K$6+6-'Plan'!$J89)/$C90)&gt;=MAX(1,-INT(-(K$6-'Plan'!$J89)/$C90)),"●",""),""),"")</f>
      </c>
      <c r="L90" s="20">
        <f>IF(AND(ISNUMBER($C90),ISNUMBER('Plan'!$J89),ISNUMBER(L$6)),IF($C90&gt;0,IF(INT((L$6+6-'Plan'!$J89)/$C90)&gt;=MAX(1,-INT(-(L$6-'Plan'!$J89)/$C90)),"●",""),""),"")</f>
      </c>
      <c r="M90" s="20">
        <f>IF(AND(ISNUMBER($C90),ISNUMBER('Plan'!$J89),ISNUMBER(M$6)),IF($C90&gt;0,IF(INT((M$6+6-'Plan'!$J89)/$C90)&gt;=MAX(1,-INT(-(M$6-'Plan'!$J89)/$C90)),"●",""),""),"")</f>
      </c>
      <c r="N90" s="20">
        <f>IF(AND(ISNUMBER($C90),ISNUMBER('Plan'!$J89),ISNUMBER(N$6)),IF($C90&gt;0,IF(INT((N$6+6-'Plan'!$J89)/$C90)&gt;=MAX(1,-INT(-(N$6-'Plan'!$J89)/$C90)),"●",""),""),"")</f>
      </c>
      <c r="O90" s="20">
        <f>IF(AND(ISNUMBER($C90),ISNUMBER('Plan'!$J89),ISNUMBER(O$6)),IF($C90&gt;0,IF(INT((O$6+6-'Plan'!$J89)/$C90)&gt;=MAX(1,-INT(-(O$6-'Plan'!$J89)/$C90)),"●",""),""),"")</f>
      </c>
      <c r="P90" s="20">
        <f>IF(AND(ISNUMBER($C90),ISNUMBER('Plan'!$J89),ISNUMBER(P$6)),IF($C90&gt;0,IF(INT((P$6+6-'Plan'!$J89)/$C90)&gt;=MAX(1,-INT(-(P$6-'Plan'!$J89)/$C90)),"●",""),""),"")</f>
      </c>
      <c r="Q90" s="20">
        <f>IF(AND(ISNUMBER($C90),ISNUMBER('Plan'!$J89),ISNUMBER(Q$6)),IF($C90&gt;0,IF(INT((Q$6+6-'Plan'!$J89)/$C90)&gt;=MAX(1,-INT(-(Q$6-'Plan'!$J89)/$C90)),"●",""),""),"")</f>
      </c>
      <c r="R90" s="20">
        <f>IF(AND(ISNUMBER($C90),ISNUMBER('Plan'!$J89),ISNUMBER(R$6)),IF($C90&gt;0,IF(INT((R$6+6-'Plan'!$J89)/$C90)&gt;=MAX(1,-INT(-(R$6-'Plan'!$J89)/$C90)),"●",""),""),"")</f>
      </c>
      <c r="S90" s="20">
        <f>IF(AND(ISNUMBER($C90),ISNUMBER('Plan'!$J89),ISNUMBER(S$6)),IF($C90&gt;0,IF(INT((S$6+6-'Plan'!$J89)/$C90)&gt;=MAX(1,-INT(-(S$6-'Plan'!$J89)/$C90)),"●",""),""),"")</f>
      </c>
      <c r="T90" s="20">
        <f>IF(AND(ISNUMBER($C90),ISNUMBER('Plan'!$J89),ISNUMBER(T$6)),IF($C90&gt;0,IF(INT((T$6+6-'Plan'!$J89)/$C90)&gt;=MAX(1,-INT(-(T$6-'Plan'!$J89)/$C90)),"●",""),""),"")</f>
      </c>
      <c r="U90" s="20">
        <f>IF(AND(ISNUMBER($C90),ISNUMBER('Plan'!$J89),ISNUMBER(U$6)),IF($C90&gt;0,IF(INT((U$6+6-'Plan'!$J89)/$C90)&gt;=MAX(1,-INT(-(U$6-'Plan'!$J89)/$C90)),"●",""),""),"")</f>
      </c>
      <c r="V90" s="20">
        <f>IF(AND(ISNUMBER($C90),ISNUMBER('Plan'!$J89),ISNUMBER(V$6)),IF($C90&gt;0,IF(INT((V$6+6-'Plan'!$J89)/$C90)&gt;=MAX(1,-INT(-(V$6-'Plan'!$J89)/$C90)),"●",""),""),"")</f>
      </c>
      <c r="W90" s="20">
        <f>IF(AND(ISNUMBER($C90),ISNUMBER('Plan'!$J89),ISNUMBER(W$6)),IF($C90&gt;0,IF(INT((W$6+6-'Plan'!$J89)/$C90)&gt;=MAX(1,-INT(-(W$6-'Plan'!$J89)/$C90)),"●",""),""),"")</f>
      </c>
      <c r="X90" s="20">
        <f>IF(AND(ISNUMBER($C90),ISNUMBER('Plan'!$J89),ISNUMBER(X$6)),IF($C90&gt;0,IF(INT((X$6+6-'Plan'!$J89)/$C90)&gt;=MAX(1,-INT(-(X$6-'Plan'!$J89)/$C90)),"●",""),""),"")</f>
      </c>
      <c r="Y90" s="20">
        <f>IF(AND(ISNUMBER($C90),ISNUMBER('Plan'!$J89),ISNUMBER(Y$6)),IF($C90&gt;0,IF(INT((Y$6+6-'Plan'!$J89)/$C90)&gt;=MAX(1,-INT(-(Y$6-'Plan'!$J89)/$C90)),"●",""),""),"")</f>
      </c>
      <c r="Z90" s="20">
        <f>IF(AND(ISNUMBER($C90),ISNUMBER('Plan'!$J89),ISNUMBER(Z$6)),IF($C90&gt;0,IF(INT((Z$6+6-'Plan'!$J89)/$C90)&gt;=MAX(1,-INT(-(Z$6-'Plan'!$J89)/$C90)),"●",""),""),"")</f>
      </c>
      <c r="AA90" s="20">
        <f>IF(AND(ISNUMBER($C90),ISNUMBER('Plan'!$J89),ISNUMBER(AA$6)),IF($C90&gt;0,IF(INT((AA$6+6-'Plan'!$J89)/$C90)&gt;=MAX(1,-INT(-(AA$6-'Plan'!$J89)/$C90)),"●",""),""),"")</f>
      </c>
      <c r="AB90" s="20">
        <f>IF(AND(ISNUMBER($C90),ISNUMBER('Plan'!$J89),ISNUMBER(AB$6)),IF($C90&gt;0,IF(INT((AB$6+6-'Plan'!$J89)/$C90)&gt;=MAX(1,-INT(-(AB$6-'Plan'!$J89)/$C90)),"●",""),""),"")</f>
      </c>
      <c r="AC90" s="20">
        <f>IF(AND(ISNUMBER($C90),ISNUMBER('Plan'!$J89),ISNUMBER(AC$6)),IF($C90&gt;0,IF(INT((AC$6+6-'Plan'!$J89)/$C90)&gt;=MAX(1,-INT(-(AC$6-'Plan'!$J89)/$C90)),"●",""),""),"")</f>
      </c>
      <c r="AD90" s="20">
        <f>IF(AND(ISNUMBER($C90),ISNUMBER('Plan'!$J89),ISNUMBER(AD$6)),IF($C90&gt;0,IF(INT((AD$6+6-'Plan'!$J89)/$C90)&gt;=MAX(1,-INT(-(AD$6-'Plan'!$J89)/$C90)),"●",""),""),"")</f>
      </c>
      <c r="AE90" s="20">
        <f>IF(AND(ISNUMBER($C90),ISNUMBER('Plan'!$J89),ISNUMBER(AE$6)),IF($C90&gt;0,IF(INT((AE$6+6-'Plan'!$J89)/$C90)&gt;=MAX(1,-INT(-(AE$6-'Plan'!$J89)/$C90)),"●",""),""),"")</f>
      </c>
      <c r="AF90" s="20">
        <f>IF(AND(ISNUMBER($C90),ISNUMBER('Plan'!$J89),ISNUMBER(AF$6)),IF($C90&gt;0,IF(INT((AF$6+6-'Plan'!$J89)/$C90)&gt;=MAX(1,-INT(-(AF$6-'Plan'!$J89)/$C90)),"●",""),""),"")</f>
      </c>
      <c r="AG90" s="20">
        <f>IF(AND(ISNUMBER($C90),ISNUMBER('Plan'!$J89),ISNUMBER(AG$6)),IF($C90&gt;0,IF(INT((AG$6+6-'Plan'!$J89)/$C90)&gt;=MAX(1,-INT(-(AG$6-'Plan'!$J89)/$C90)),"●",""),""),"")</f>
      </c>
      <c r="AH90" s="20">
        <f>IF(AND(ISNUMBER($C90),ISNUMBER('Plan'!$J89),ISNUMBER(AH$6)),IF($C90&gt;0,IF(INT((AH$6+6-'Plan'!$J89)/$C90)&gt;=MAX(1,-INT(-(AH$6-'Plan'!$J89)/$C90)),"●",""),""),"")</f>
      </c>
      <c r="AI90" s="20">
        <f>IF(AND(ISNUMBER($C90),ISNUMBER('Plan'!$J89),ISNUMBER(AI$6)),IF($C90&gt;0,IF(INT((AI$6+6-'Plan'!$J89)/$C90)&gt;=MAX(1,-INT(-(AI$6-'Plan'!$J89)/$C90)),"●",""),""),"")</f>
      </c>
      <c r="AJ90" s="20">
        <f>IF(AND(ISNUMBER($C90),ISNUMBER('Plan'!$J89),ISNUMBER(AJ$6)),IF($C90&gt;0,IF(INT((AJ$6+6-'Plan'!$J89)/$C90)&gt;=MAX(1,-INT(-(AJ$6-'Plan'!$J89)/$C90)),"●",""),""),"")</f>
      </c>
      <c r="AK90" s="20">
        <f>IF(AND(ISNUMBER($C90),ISNUMBER('Plan'!$J89),ISNUMBER(AK$6)),IF($C90&gt;0,IF(INT((AK$6+6-'Plan'!$J89)/$C90)&gt;=MAX(1,-INT(-(AK$6-'Plan'!$J89)/$C90)),"●",""),""),"")</f>
      </c>
      <c r="AL90" s="20">
        <f>IF(AND(ISNUMBER($C90),ISNUMBER('Plan'!$J89),ISNUMBER(AL$6)),IF($C90&gt;0,IF(INT((AL$6+6-'Plan'!$J89)/$C90)&gt;=MAX(1,-INT(-(AL$6-'Plan'!$J89)/$C90)),"●",""),""),"")</f>
      </c>
      <c r="AM90" s="20">
        <f>IF(AND(ISNUMBER($C90),ISNUMBER('Plan'!$J89),ISNUMBER(AM$6)),IF($C90&gt;0,IF(INT((AM$6+6-'Plan'!$J89)/$C90)&gt;=MAX(1,-INT(-(AM$6-'Plan'!$J89)/$C90)),"●",""),""),"")</f>
      </c>
      <c r="AN90" s="20">
        <f>IF(AND(ISNUMBER($C90),ISNUMBER('Plan'!$J89),ISNUMBER(AN$6)),IF($C90&gt;0,IF(INT((AN$6+6-'Plan'!$J89)/$C90)&gt;=MAX(1,-INT(-(AN$6-'Plan'!$J89)/$C90)),"●",""),""),"")</f>
      </c>
      <c r="AO90" s="20">
        <f>IF(AND(ISNUMBER($C90),ISNUMBER('Plan'!$J89),ISNUMBER(AO$6)),IF($C90&gt;0,IF(INT((AO$6+6-'Plan'!$J89)/$C90)&gt;=MAX(1,-INT(-(AO$6-'Plan'!$J89)/$C90)),"●",""),""),"")</f>
      </c>
      <c r="AP90" s="20">
        <f>IF(AND(ISNUMBER($C90),ISNUMBER('Plan'!$J89),ISNUMBER(AP$6)),IF($C90&gt;0,IF(INT((AP$6+6-'Plan'!$J89)/$C90)&gt;=MAX(1,-INT(-(AP$6-'Plan'!$J89)/$C90)),"●",""),""),"")</f>
      </c>
      <c r="AQ90" s="20">
        <f>IF(AND(ISNUMBER($C90),ISNUMBER('Plan'!$J89),ISNUMBER(AQ$6)),IF($C90&gt;0,IF(INT((AQ$6+6-'Plan'!$J89)/$C90)&gt;=MAX(1,-INT(-(AQ$6-'Plan'!$J89)/$C90)),"●",""),""),"")</f>
      </c>
      <c r="AR90" s="20">
        <f>IF(AND(ISNUMBER($C90),ISNUMBER('Plan'!$J89),ISNUMBER(AR$6)),IF($C90&gt;0,IF(INT((AR$6+6-'Plan'!$J89)/$C90)&gt;=MAX(1,-INT(-(AR$6-'Plan'!$J89)/$C90)),"●",""),""),"")</f>
      </c>
      <c r="AS90" s="20">
        <f>IF(AND(ISNUMBER($C90),ISNUMBER('Plan'!$J89),ISNUMBER(AS$6)),IF($C90&gt;0,IF(INT((AS$6+6-'Plan'!$J89)/$C90)&gt;=MAX(1,-INT(-(AS$6-'Plan'!$J89)/$C90)),"●",""),""),"")</f>
      </c>
      <c r="AT90" s="20">
        <f>IF(AND(ISNUMBER($C90),ISNUMBER('Plan'!$J89),ISNUMBER(AT$6)),IF($C90&gt;0,IF(INT((AT$6+6-'Plan'!$J89)/$C90)&gt;=MAX(1,-INT(-(AT$6-'Plan'!$J89)/$C90)),"●",""),""),"")</f>
      </c>
      <c r="AU90" s="20">
        <f>IF(AND(ISNUMBER($C90),ISNUMBER('Plan'!$J89),ISNUMBER(AU$6)),IF($C90&gt;0,IF(INT((AU$6+6-'Plan'!$J89)/$C90)&gt;=MAX(1,-INT(-(AU$6-'Plan'!$J89)/$C90)),"●",""),""),"")</f>
      </c>
      <c r="AV90" s="20">
        <f>IF(AND(ISNUMBER($C90),ISNUMBER('Plan'!$J89),ISNUMBER(AV$6)),IF($C90&gt;0,IF(INT((AV$6+6-'Plan'!$J89)/$C90)&gt;=MAX(1,-INT(-(AV$6-'Plan'!$J89)/$C90)),"●",""),""),"")</f>
      </c>
      <c r="AW90" s="20">
        <f>IF(AND(ISNUMBER($C90),ISNUMBER('Plan'!$J89),ISNUMBER(AW$6)),IF($C90&gt;0,IF(INT((AW$6+6-'Plan'!$J89)/$C90)&gt;=MAX(1,-INT(-(AW$6-'Plan'!$J89)/$C90)),"●",""),""),"")</f>
      </c>
      <c r="AX90" s="20">
        <f>IF(AND(ISNUMBER($C90),ISNUMBER('Plan'!$J89),ISNUMBER(AX$6)),IF($C90&gt;0,IF(INT((AX$6+6-'Plan'!$J89)/$C90)&gt;=MAX(1,-INT(-(AX$6-'Plan'!$J89)/$C90)),"●",""),""),"")</f>
      </c>
      <c r="AY90" s="20">
        <f>IF(AND(ISNUMBER($C90),ISNUMBER('Plan'!$J89),ISNUMBER(AY$6)),IF($C90&gt;0,IF(INT((AY$6+6-'Plan'!$J89)/$C90)&gt;=MAX(1,-INT(-(AY$6-'Plan'!$J89)/$C90)),"●",""),""),"")</f>
      </c>
      <c r="AZ90" s="20">
        <f>IF(AND(ISNUMBER($C90),ISNUMBER('Plan'!$J89),ISNUMBER(AZ$6)),IF($C90&gt;0,IF(INT((AZ$6+6-'Plan'!$J89)/$C90)&gt;=MAX(1,-INT(-(AZ$6-'Plan'!$J89)/$C90)),"●",""),""),"")</f>
      </c>
      <c r="BA90" s="20">
        <f>IF(AND(ISNUMBER($C90),ISNUMBER('Plan'!$J89),ISNUMBER(BA$6)),IF($C90&gt;0,IF(INT((BA$6+6-'Plan'!$J89)/$C90)&gt;=MAX(1,-INT(-(BA$6-'Plan'!$J89)/$C90)),"●",""),""),"")</f>
      </c>
      <c r="BB90" s="20">
        <f>IF(AND(ISNUMBER($C90),ISNUMBER('Plan'!$J89),ISNUMBER(BB$6)),IF($C90&gt;0,IF(INT((BB$6+6-'Plan'!$J89)/$C90)&gt;=MAX(1,-INT(-(BB$6-'Plan'!$J89)/$C90)),"●",""),""),"")</f>
      </c>
      <c r="BC90" s="20">
        <f>IF(AND(ISNUMBER($C90),ISNUMBER('Plan'!$J89),ISNUMBER(BC$6)),IF($C90&gt;0,IF(INT((BC$6+6-'Plan'!$J89)/$C90)&gt;=MAX(1,-INT(-(BC$6-'Plan'!$J89)/$C90)),"●",""),""),"")</f>
      </c>
      <c r="BD90" s="20">
        <f>IF(AND(ISNUMBER($C90),ISNUMBER('Plan'!$J89),ISNUMBER(BD$6)),IF($C90&gt;0,IF(INT((BD$6+6-'Plan'!$J89)/$C90)&gt;=MAX(1,-INT(-(BD$6-'Plan'!$J89)/$C90)),"●",""),""),"")</f>
      </c>
    </row>
    <row r="91" spans="1:56" x14ac:dyDescent="0.25">
      <c r="A91" s="11">
        <f>IF('Plan'!B90="",IF('Plan'!A90="","",'Plan'!A90),'Plan'!B90)</f>
      </c>
      <c r="B91" s="11">
        <f>IF('Plan'!D90="","",'Plan'!D90)</f>
      </c>
      <c r="C91" s="18">
        <f>IF(ISNUMBER('Plan'!F90),IF('Plan'!G90="meses",'Plan'!F90*365.25/12,IF('Plan'!G90="semanas",'Plan'!F90*7,IF('Plan'!G90="días",'Plan'!F90,""))),"")</f>
      </c>
      <c r="D91" s="19">
        <f>IF(ISNUMBER('Plan'!H90),'Plan'!H90,"")</f>
      </c>
      <c r="E91" s="20">
        <f>IF(AND(ISNUMBER($C91),ISNUMBER('Plan'!$J90),ISNUMBER(E$6)),IF($C91&gt;0,IF(INT((E$6+6-'Plan'!$J90)/$C91)&gt;=MAX(1,-INT(-(E$6-'Plan'!$J90)/$C91)),"●",""),""),"")</f>
      </c>
      <c r="F91" s="20">
        <f>IF(AND(ISNUMBER($C91),ISNUMBER('Plan'!$J90),ISNUMBER(F$6)),IF($C91&gt;0,IF(INT((F$6+6-'Plan'!$J90)/$C91)&gt;=MAX(1,-INT(-(F$6-'Plan'!$J90)/$C91)),"●",""),""),"")</f>
      </c>
      <c r="G91" s="20">
        <f>IF(AND(ISNUMBER($C91),ISNUMBER('Plan'!$J90),ISNUMBER(G$6)),IF($C91&gt;0,IF(INT((G$6+6-'Plan'!$J90)/$C91)&gt;=MAX(1,-INT(-(G$6-'Plan'!$J90)/$C91)),"●",""),""),"")</f>
      </c>
      <c r="H91" s="20">
        <f>IF(AND(ISNUMBER($C91),ISNUMBER('Plan'!$J90),ISNUMBER(H$6)),IF($C91&gt;0,IF(INT((H$6+6-'Plan'!$J90)/$C91)&gt;=MAX(1,-INT(-(H$6-'Plan'!$J90)/$C91)),"●",""),""),"")</f>
      </c>
      <c r="I91" s="20">
        <f>IF(AND(ISNUMBER($C91),ISNUMBER('Plan'!$J90),ISNUMBER(I$6)),IF($C91&gt;0,IF(INT((I$6+6-'Plan'!$J90)/$C91)&gt;=MAX(1,-INT(-(I$6-'Plan'!$J90)/$C91)),"●",""),""),"")</f>
      </c>
      <c r="J91" s="20">
        <f>IF(AND(ISNUMBER($C91),ISNUMBER('Plan'!$J90),ISNUMBER(J$6)),IF($C91&gt;0,IF(INT((J$6+6-'Plan'!$J90)/$C91)&gt;=MAX(1,-INT(-(J$6-'Plan'!$J90)/$C91)),"●",""),""),"")</f>
      </c>
      <c r="K91" s="20">
        <f>IF(AND(ISNUMBER($C91),ISNUMBER('Plan'!$J90),ISNUMBER(K$6)),IF($C91&gt;0,IF(INT((K$6+6-'Plan'!$J90)/$C91)&gt;=MAX(1,-INT(-(K$6-'Plan'!$J90)/$C91)),"●",""),""),"")</f>
      </c>
      <c r="L91" s="20">
        <f>IF(AND(ISNUMBER($C91),ISNUMBER('Plan'!$J90),ISNUMBER(L$6)),IF($C91&gt;0,IF(INT((L$6+6-'Plan'!$J90)/$C91)&gt;=MAX(1,-INT(-(L$6-'Plan'!$J90)/$C91)),"●",""),""),"")</f>
      </c>
      <c r="M91" s="20">
        <f>IF(AND(ISNUMBER($C91),ISNUMBER('Plan'!$J90),ISNUMBER(M$6)),IF($C91&gt;0,IF(INT((M$6+6-'Plan'!$J90)/$C91)&gt;=MAX(1,-INT(-(M$6-'Plan'!$J90)/$C91)),"●",""),""),"")</f>
      </c>
      <c r="N91" s="20">
        <f>IF(AND(ISNUMBER($C91),ISNUMBER('Plan'!$J90),ISNUMBER(N$6)),IF($C91&gt;0,IF(INT((N$6+6-'Plan'!$J90)/$C91)&gt;=MAX(1,-INT(-(N$6-'Plan'!$J90)/$C91)),"●",""),""),"")</f>
      </c>
      <c r="O91" s="20">
        <f>IF(AND(ISNUMBER($C91),ISNUMBER('Plan'!$J90),ISNUMBER(O$6)),IF($C91&gt;0,IF(INT((O$6+6-'Plan'!$J90)/$C91)&gt;=MAX(1,-INT(-(O$6-'Plan'!$J90)/$C91)),"●",""),""),"")</f>
      </c>
      <c r="P91" s="20">
        <f>IF(AND(ISNUMBER($C91),ISNUMBER('Plan'!$J90),ISNUMBER(P$6)),IF($C91&gt;0,IF(INT((P$6+6-'Plan'!$J90)/$C91)&gt;=MAX(1,-INT(-(P$6-'Plan'!$J90)/$C91)),"●",""),""),"")</f>
      </c>
      <c r="Q91" s="20">
        <f>IF(AND(ISNUMBER($C91),ISNUMBER('Plan'!$J90),ISNUMBER(Q$6)),IF($C91&gt;0,IF(INT((Q$6+6-'Plan'!$J90)/$C91)&gt;=MAX(1,-INT(-(Q$6-'Plan'!$J90)/$C91)),"●",""),""),"")</f>
      </c>
      <c r="R91" s="20">
        <f>IF(AND(ISNUMBER($C91),ISNUMBER('Plan'!$J90),ISNUMBER(R$6)),IF($C91&gt;0,IF(INT((R$6+6-'Plan'!$J90)/$C91)&gt;=MAX(1,-INT(-(R$6-'Plan'!$J90)/$C91)),"●",""),""),"")</f>
      </c>
      <c r="S91" s="20">
        <f>IF(AND(ISNUMBER($C91),ISNUMBER('Plan'!$J90),ISNUMBER(S$6)),IF($C91&gt;0,IF(INT((S$6+6-'Plan'!$J90)/$C91)&gt;=MAX(1,-INT(-(S$6-'Plan'!$J90)/$C91)),"●",""),""),"")</f>
      </c>
      <c r="T91" s="20">
        <f>IF(AND(ISNUMBER($C91),ISNUMBER('Plan'!$J90),ISNUMBER(T$6)),IF($C91&gt;0,IF(INT((T$6+6-'Plan'!$J90)/$C91)&gt;=MAX(1,-INT(-(T$6-'Plan'!$J90)/$C91)),"●",""),""),"")</f>
      </c>
      <c r="U91" s="20">
        <f>IF(AND(ISNUMBER($C91),ISNUMBER('Plan'!$J90),ISNUMBER(U$6)),IF($C91&gt;0,IF(INT((U$6+6-'Plan'!$J90)/$C91)&gt;=MAX(1,-INT(-(U$6-'Plan'!$J90)/$C91)),"●",""),""),"")</f>
      </c>
      <c r="V91" s="20">
        <f>IF(AND(ISNUMBER($C91),ISNUMBER('Plan'!$J90),ISNUMBER(V$6)),IF($C91&gt;0,IF(INT((V$6+6-'Plan'!$J90)/$C91)&gt;=MAX(1,-INT(-(V$6-'Plan'!$J90)/$C91)),"●",""),""),"")</f>
      </c>
      <c r="W91" s="20">
        <f>IF(AND(ISNUMBER($C91),ISNUMBER('Plan'!$J90),ISNUMBER(W$6)),IF($C91&gt;0,IF(INT((W$6+6-'Plan'!$J90)/$C91)&gt;=MAX(1,-INT(-(W$6-'Plan'!$J90)/$C91)),"●",""),""),"")</f>
      </c>
      <c r="X91" s="20">
        <f>IF(AND(ISNUMBER($C91),ISNUMBER('Plan'!$J90),ISNUMBER(X$6)),IF($C91&gt;0,IF(INT((X$6+6-'Plan'!$J90)/$C91)&gt;=MAX(1,-INT(-(X$6-'Plan'!$J90)/$C91)),"●",""),""),"")</f>
      </c>
      <c r="Y91" s="20">
        <f>IF(AND(ISNUMBER($C91),ISNUMBER('Plan'!$J90),ISNUMBER(Y$6)),IF($C91&gt;0,IF(INT((Y$6+6-'Plan'!$J90)/$C91)&gt;=MAX(1,-INT(-(Y$6-'Plan'!$J90)/$C91)),"●",""),""),"")</f>
      </c>
      <c r="Z91" s="20">
        <f>IF(AND(ISNUMBER($C91),ISNUMBER('Plan'!$J90),ISNUMBER(Z$6)),IF($C91&gt;0,IF(INT((Z$6+6-'Plan'!$J90)/$C91)&gt;=MAX(1,-INT(-(Z$6-'Plan'!$J90)/$C91)),"●",""),""),"")</f>
      </c>
      <c r="AA91" s="20">
        <f>IF(AND(ISNUMBER($C91),ISNUMBER('Plan'!$J90),ISNUMBER(AA$6)),IF($C91&gt;0,IF(INT((AA$6+6-'Plan'!$J90)/$C91)&gt;=MAX(1,-INT(-(AA$6-'Plan'!$J90)/$C91)),"●",""),""),"")</f>
      </c>
      <c r="AB91" s="20">
        <f>IF(AND(ISNUMBER($C91),ISNUMBER('Plan'!$J90),ISNUMBER(AB$6)),IF($C91&gt;0,IF(INT((AB$6+6-'Plan'!$J90)/$C91)&gt;=MAX(1,-INT(-(AB$6-'Plan'!$J90)/$C91)),"●",""),""),"")</f>
      </c>
      <c r="AC91" s="20">
        <f>IF(AND(ISNUMBER($C91),ISNUMBER('Plan'!$J90),ISNUMBER(AC$6)),IF($C91&gt;0,IF(INT((AC$6+6-'Plan'!$J90)/$C91)&gt;=MAX(1,-INT(-(AC$6-'Plan'!$J90)/$C91)),"●",""),""),"")</f>
      </c>
      <c r="AD91" s="20">
        <f>IF(AND(ISNUMBER($C91),ISNUMBER('Plan'!$J90),ISNUMBER(AD$6)),IF($C91&gt;0,IF(INT((AD$6+6-'Plan'!$J90)/$C91)&gt;=MAX(1,-INT(-(AD$6-'Plan'!$J90)/$C91)),"●",""),""),"")</f>
      </c>
      <c r="AE91" s="20">
        <f>IF(AND(ISNUMBER($C91),ISNUMBER('Plan'!$J90),ISNUMBER(AE$6)),IF($C91&gt;0,IF(INT((AE$6+6-'Plan'!$J90)/$C91)&gt;=MAX(1,-INT(-(AE$6-'Plan'!$J90)/$C91)),"●",""),""),"")</f>
      </c>
      <c r="AF91" s="20">
        <f>IF(AND(ISNUMBER($C91),ISNUMBER('Plan'!$J90),ISNUMBER(AF$6)),IF($C91&gt;0,IF(INT((AF$6+6-'Plan'!$J90)/$C91)&gt;=MAX(1,-INT(-(AF$6-'Plan'!$J90)/$C91)),"●",""),""),"")</f>
      </c>
      <c r="AG91" s="20">
        <f>IF(AND(ISNUMBER($C91),ISNUMBER('Plan'!$J90),ISNUMBER(AG$6)),IF($C91&gt;0,IF(INT((AG$6+6-'Plan'!$J90)/$C91)&gt;=MAX(1,-INT(-(AG$6-'Plan'!$J90)/$C91)),"●",""),""),"")</f>
      </c>
      <c r="AH91" s="20">
        <f>IF(AND(ISNUMBER($C91),ISNUMBER('Plan'!$J90),ISNUMBER(AH$6)),IF($C91&gt;0,IF(INT((AH$6+6-'Plan'!$J90)/$C91)&gt;=MAX(1,-INT(-(AH$6-'Plan'!$J90)/$C91)),"●",""),""),"")</f>
      </c>
      <c r="AI91" s="20">
        <f>IF(AND(ISNUMBER($C91),ISNUMBER('Plan'!$J90),ISNUMBER(AI$6)),IF($C91&gt;0,IF(INT((AI$6+6-'Plan'!$J90)/$C91)&gt;=MAX(1,-INT(-(AI$6-'Plan'!$J90)/$C91)),"●",""),""),"")</f>
      </c>
      <c r="AJ91" s="20">
        <f>IF(AND(ISNUMBER($C91),ISNUMBER('Plan'!$J90),ISNUMBER(AJ$6)),IF($C91&gt;0,IF(INT((AJ$6+6-'Plan'!$J90)/$C91)&gt;=MAX(1,-INT(-(AJ$6-'Plan'!$J90)/$C91)),"●",""),""),"")</f>
      </c>
      <c r="AK91" s="20">
        <f>IF(AND(ISNUMBER($C91),ISNUMBER('Plan'!$J90),ISNUMBER(AK$6)),IF($C91&gt;0,IF(INT((AK$6+6-'Plan'!$J90)/$C91)&gt;=MAX(1,-INT(-(AK$6-'Plan'!$J90)/$C91)),"●",""),""),"")</f>
      </c>
      <c r="AL91" s="20">
        <f>IF(AND(ISNUMBER($C91),ISNUMBER('Plan'!$J90),ISNUMBER(AL$6)),IF($C91&gt;0,IF(INT((AL$6+6-'Plan'!$J90)/$C91)&gt;=MAX(1,-INT(-(AL$6-'Plan'!$J90)/$C91)),"●",""),""),"")</f>
      </c>
      <c r="AM91" s="20">
        <f>IF(AND(ISNUMBER($C91),ISNUMBER('Plan'!$J90),ISNUMBER(AM$6)),IF($C91&gt;0,IF(INT((AM$6+6-'Plan'!$J90)/$C91)&gt;=MAX(1,-INT(-(AM$6-'Plan'!$J90)/$C91)),"●",""),""),"")</f>
      </c>
      <c r="AN91" s="20">
        <f>IF(AND(ISNUMBER($C91),ISNUMBER('Plan'!$J90),ISNUMBER(AN$6)),IF($C91&gt;0,IF(INT((AN$6+6-'Plan'!$J90)/$C91)&gt;=MAX(1,-INT(-(AN$6-'Plan'!$J90)/$C91)),"●",""),""),"")</f>
      </c>
      <c r="AO91" s="20">
        <f>IF(AND(ISNUMBER($C91),ISNUMBER('Plan'!$J90),ISNUMBER(AO$6)),IF($C91&gt;0,IF(INT((AO$6+6-'Plan'!$J90)/$C91)&gt;=MAX(1,-INT(-(AO$6-'Plan'!$J90)/$C91)),"●",""),""),"")</f>
      </c>
      <c r="AP91" s="20">
        <f>IF(AND(ISNUMBER($C91),ISNUMBER('Plan'!$J90),ISNUMBER(AP$6)),IF($C91&gt;0,IF(INT((AP$6+6-'Plan'!$J90)/$C91)&gt;=MAX(1,-INT(-(AP$6-'Plan'!$J90)/$C91)),"●",""),""),"")</f>
      </c>
      <c r="AQ91" s="20">
        <f>IF(AND(ISNUMBER($C91),ISNUMBER('Plan'!$J90),ISNUMBER(AQ$6)),IF($C91&gt;0,IF(INT((AQ$6+6-'Plan'!$J90)/$C91)&gt;=MAX(1,-INT(-(AQ$6-'Plan'!$J90)/$C91)),"●",""),""),"")</f>
      </c>
      <c r="AR91" s="20">
        <f>IF(AND(ISNUMBER($C91),ISNUMBER('Plan'!$J90),ISNUMBER(AR$6)),IF($C91&gt;0,IF(INT((AR$6+6-'Plan'!$J90)/$C91)&gt;=MAX(1,-INT(-(AR$6-'Plan'!$J90)/$C91)),"●",""),""),"")</f>
      </c>
      <c r="AS91" s="20">
        <f>IF(AND(ISNUMBER($C91),ISNUMBER('Plan'!$J90),ISNUMBER(AS$6)),IF($C91&gt;0,IF(INT((AS$6+6-'Plan'!$J90)/$C91)&gt;=MAX(1,-INT(-(AS$6-'Plan'!$J90)/$C91)),"●",""),""),"")</f>
      </c>
      <c r="AT91" s="20">
        <f>IF(AND(ISNUMBER($C91),ISNUMBER('Plan'!$J90),ISNUMBER(AT$6)),IF($C91&gt;0,IF(INT((AT$6+6-'Plan'!$J90)/$C91)&gt;=MAX(1,-INT(-(AT$6-'Plan'!$J90)/$C91)),"●",""),""),"")</f>
      </c>
      <c r="AU91" s="20">
        <f>IF(AND(ISNUMBER($C91),ISNUMBER('Plan'!$J90),ISNUMBER(AU$6)),IF($C91&gt;0,IF(INT((AU$6+6-'Plan'!$J90)/$C91)&gt;=MAX(1,-INT(-(AU$6-'Plan'!$J90)/$C91)),"●",""),""),"")</f>
      </c>
      <c r="AV91" s="20">
        <f>IF(AND(ISNUMBER($C91),ISNUMBER('Plan'!$J90),ISNUMBER(AV$6)),IF($C91&gt;0,IF(INT((AV$6+6-'Plan'!$J90)/$C91)&gt;=MAX(1,-INT(-(AV$6-'Plan'!$J90)/$C91)),"●",""),""),"")</f>
      </c>
      <c r="AW91" s="20">
        <f>IF(AND(ISNUMBER($C91),ISNUMBER('Plan'!$J90),ISNUMBER(AW$6)),IF($C91&gt;0,IF(INT((AW$6+6-'Plan'!$J90)/$C91)&gt;=MAX(1,-INT(-(AW$6-'Plan'!$J90)/$C91)),"●",""),""),"")</f>
      </c>
      <c r="AX91" s="20">
        <f>IF(AND(ISNUMBER($C91),ISNUMBER('Plan'!$J90),ISNUMBER(AX$6)),IF($C91&gt;0,IF(INT((AX$6+6-'Plan'!$J90)/$C91)&gt;=MAX(1,-INT(-(AX$6-'Plan'!$J90)/$C91)),"●",""),""),"")</f>
      </c>
      <c r="AY91" s="20">
        <f>IF(AND(ISNUMBER($C91),ISNUMBER('Plan'!$J90),ISNUMBER(AY$6)),IF($C91&gt;0,IF(INT((AY$6+6-'Plan'!$J90)/$C91)&gt;=MAX(1,-INT(-(AY$6-'Plan'!$J90)/$C91)),"●",""),""),"")</f>
      </c>
      <c r="AZ91" s="20">
        <f>IF(AND(ISNUMBER($C91),ISNUMBER('Plan'!$J90),ISNUMBER(AZ$6)),IF($C91&gt;0,IF(INT((AZ$6+6-'Plan'!$J90)/$C91)&gt;=MAX(1,-INT(-(AZ$6-'Plan'!$J90)/$C91)),"●",""),""),"")</f>
      </c>
      <c r="BA91" s="20">
        <f>IF(AND(ISNUMBER($C91),ISNUMBER('Plan'!$J90),ISNUMBER(BA$6)),IF($C91&gt;0,IF(INT((BA$6+6-'Plan'!$J90)/$C91)&gt;=MAX(1,-INT(-(BA$6-'Plan'!$J90)/$C91)),"●",""),""),"")</f>
      </c>
      <c r="BB91" s="20">
        <f>IF(AND(ISNUMBER($C91),ISNUMBER('Plan'!$J90),ISNUMBER(BB$6)),IF($C91&gt;0,IF(INT((BB$6+6-'Plan'!$J90)/$C91)&gt;=MAX(1,-INT(-(BB$6-'Plan'!$J90)/$C91)),"●",""),""),"")</f>
      </c>
      <c r="BC91" s="20">
        <f>IF(AND(ISNUMBER($C91),ISNUMBER('Plan'!$J90),ISNUMBER(BC$6)),IF($C91&gt;0,IF(INT((BC$6+6-'Plan'!$J90)/$C91)&gt;=MAX(1,-INT(-(BC$6-'Plan'!$J90)/$C91)),"●",""),""),"")</f>
      </c>
      <c r="BD91" s="20">
        <f>IF(AND(ISNUMBER($C91),ISNUMBER('Plan'!$J90),ISNUMBER(BD$6)),IF($C91&gt;0,IF(INT((BD$6+6-'Plan'!$J90)/$C91)&gt;=MAX(1,-INT(-(BD$6-'Plan'!$J90)/$C91)),"●",""),""),"")</f>
      </c>
    </row>
    <row r="92" spans="1:56" x14ac:dyDescent="0.25">
      <c r="A92" s="11">
        <f>IF('Plan'!B91="",IF('Plan'!A91="","",'Plan'!A91),'Plan'!B91)</f>
      </c>
      <c r="B92" s="11">
        <f>IF('Plan'!D91="","",'Plan'!D91)</f>
      </c>
      <c r="C92" s="18">
        <f>IF(ISNUMBER('Plan'!F91),IF('Plan'!G91="meses",'Plan'!F91*365.25/12,IF('Plan'!G91="semanas",'Plan'!F91*7,IF('Plan'!G91="días",'Plan'!F91,""))),"")</f>
      </c>
      <c r="D92" s="19">
        <f>IF(ISNUMBER('Plan'!H91),'Plan'!H91,"")</f>
      </c>
      <c r="E92" s="20">
        <f>IF(AND(ISNUMBER($C92),ISNUMBER('Plan'!$J91),ISNUMBER(E$6)),IF($C92&gt;0,IF(INT((E$6+6-'Plan'!$J91)/$C92)&gt;=MAX(1,-INT(-(E$6-'Plan'!$J91)/$C92)),"●",""),""),"")</f>
      </c>
      <c r="F92" s="20">
        <f>IF(AND(ISNUMBER($C92),ISNUMBER('Plan'!$J91),ISNUMBER(F$6)),IF($C92&gt;0,IF(INT((F$6+6-'Plan'!$J91)/$C92)&gt;=MAX(1,-INT(-(F$6-'Plan'!$J91)/$C92)),"●",""),""),"")</f>
      </c>
      <c r="G92" s="20">
        <f>IF(AND(ISNUMBER($C92),ISNUMBER('Plan'!$J91),ISNUMBER(G$6)),IF($C92&gt;0,IF(INT((G$6+6-'Plan'!$J91)/$C92)&gt;=MAX(1,-INT(-(G$6-'Plan'!$J91)/$C92)),"●",""),""),"")</f>
      </c>
      <c r="H92" s="20">
        <f>IF(AND(ISNUMBER($C92),ISNUMBER('Plan'!$J91),ISNUMBER(H$6)),IF($C92&gt;0,IF(INT((H$6+6-'Plan'!$J91)/$C92)&gt;=MAX(1,-INT(-(H$6-'Plan'!$J91)/$C92)),"●",""),""),"")</f>
      </c>
      <c r="I92" s="20">
        <f>IF(AND(ISNUMBER($C92),ISNUMBER('Plan'!$J91),ISNUMBER(I$6)),IF($C92&gt;0,IF(INT((I$6+6-'Plan'!$J91)/$C92)&gt;=MAX(1,-INT(-(I$6-'Plan'!$J91)/$C92)),"●",""),""),"")</f>
      </c>
      <c r="J92" s="20">
        <f>IF(AND(ISNUMBER($C92),ISNUMBER('Plan'!$J91),ISNUMBER(J$6)),IF($C92&gt;0,IF(INT((J$6+6-'Plan'!$J91)/$C92)&gt;=MAX(1,-INT(-(J$6-'Plan'!$J91)/$C92)),"●",""),""),"")</f>
      </c>
      <c r="K92" s="20">
        <f>IF(AND(ISNUMBER($C92),ISNUMBER('Plan'!$J91),ISNUMBER(K$6)),IF($C92&gt;0,IF(INT((K$6+6-'Plan'!$J91)/$C92)&gt;=MAX(1,-INT(-(K$6-'Plan'!$J91)/$C92)),"●",""),""),"")</f>
      </c>
      <c r="L92" s="20">
        <f>IF(AND(ISNUMBER($C92),ISNUMBER('Plan'!$J91),ISNUMBER(L$6)),IF($C92&gt;0,IF(INT((L$6+6-'Plan'!$J91)/$C92)&gt;=MAX(1,-INT(-(L$6-'Plan'!$J91)/$C92)),"●",""),""),"")</f>
      </c>
      <c r="M92" s="20">
        <f>IF(AND(ISNUMBER($C92),ISNUMBER('Plan'!$J91),ISNUMBER(M$6)),IF($C92&gt;0,IF(INT((M$6+6-'Plan'!$J91)/$C92)&gt;=MAX(1,-INT(-(M$6-'Plan'!$J91)/$C92)),"●",""),""),"")</f>
      </c>
      <c r="N92" s="20">
        <f>IF(AND(ISNUMBER($C92),ISNUMBER('Plan'!$J91),ISNUMBER(N$6)),IF($C92&gt;0,IF(INT((N$6+6-'Plan'!$J91)/$C92)&gt;=MAX(1,-INT(-(N$6-'Plan'!$J91)/$C92)),"●",""),""),"")</f>
      </c>
      <c r="O92" s="20">
        <f>IF(AND(ISNUMBER($C92),ISNUMBER('Plan'!$J91),ISNUMBER(O$6)),IF($C92&gt;0,IF(INT((O$6+6-'Plan'!$J91)/$C92)&gt;=MAX(1,-INT(-(O$6-'Plan'!$J91)/$C92)),"●",""),""),"")</f>
      </c>
      <c r="P92" s="20">
        <f>IF(AND(ISNUMBER($C92),ISNUMBER('Plan'!$J91),ISNUMBER(P$6)),IF($C92&gt;0,IF(INT((P$6+6-'Plan'!$J91)/$C92)&gt;=MAX(1,-INT(-(P$6-'Plan'!$J91)/$C92)),"●",""),""),"")</f>
      </c>
      <c r="Q92" s="20">
        <f>IF(AND(ISNUMBER($C92),ISNUMBER('Plan'!$J91),ISNUMBER(Q$6)),IF($C92&gt;0,IF(INT((Q$6+6-'Plan'!$J91)/$C92)&gt;=MAX(1,-INT(-(Q$6-'Plan'!$J91)/$C92)),"●",""),""),"")</f>
      </c>
      <c r="R92" s="20">
        <f>IF(AND(ISNUMBER($C92),ISNUMBER('Plan'!$J91),ISNUMBER(R$6)),IF($C92&gt;0,IF(INT((R$6+6-'Plan'!$J91)/$C92)&gt;=MAX(1,-INT(-(R$6-'Plan'!$J91)/$C92)),"●",""),""),"")</f>
      </c>
      <c r="S92" s="20">
        <f>IF(AND(ISNUMBER($C92),ISNUMBER('Plan'!$J91),ISNUMBER(S$6)),IF($C92&gt;0,IF(INT((S$6+6-'Plan'!$J91)/$C92)&gt;=MAX(1,-INT(-(S$6-'Plan'!$J91)/$C92)),"●",""),""),"")</f>
      </c>
      <c r="T92" s="20">
        <f>IF(AND(ISNUMBER($C92),ISNUMBER('Plan'!$J91),ISNUMBER(T$6)),IF($C92&gt;0,IF(INT((T$6+6-'Plan'!$J91)/$C92)&gt;=MAX(1,-INT(-(T$6-'Plan'!$J91)/$C92)),"●",""),""),"")</f>
      </c>
      <c r="U92" s="20">
        <f>IF(AND(ISNUMBER($C92),ISNUMBER('Plan'!$J91),ISNUMBER(U$6)),IF($C92&gt;0,IF(INT((U$6+6-'Plan'!$J91)/$C92)&gt;=MAX(1,-INT(-(U$6-'Plan'!$J91)/$C92)),"●",""),""),"")</f>
      </c>
      <c r="V92" s="20">
        <f>IF(AND(ISNUMBER($C92),ISNUMBER('Plan'!$J91),ISNUMBER(V$6)),IF($C92&gt;0,IF(INT((V$6+6-'Plan'!$J91)/$C92)&gt;=MAX(1,-INT(-(V$6-'Plan'!$J91)/$C92)),"●",""),""),"")</f>
      </c>
      <c r="W92" s="20">
        <f>IF(AND(ISNUMBER($C92),ISNUMBER('Plan'!$J91),ISNUMBER(W$6)),IF($C92&gt;0,IF(INT((W$6+6-'Plan'!$J91)/$C92)&gt;=MAX(1,-INT(-(W$6-'Plan'!$J91)/$C92)),"●",""),""),"")</f>
      </c>
      <c r="X92" s="20">
        <f>IF(AND(ISNUMBER($C92),ISNUMBER('Plan'!$J91),ISNUMBER(X$6)),IF($C92&gt;0,IF(INT((X$6+6-'Plan'!$J91)/$C92)&gt;=MAX(1,-INT(-(X$6-'Plan'!$J91)/$C92)),"●",""),""),"")</f>
      </c>
      <c r="Y92" s="20">
        <f>IF(AND(ISNUMBER($C92),ISNUMBER('Plan'!$J91),ISNUMBER(Y$6)),IF($C92&gt;0,IF(INT((Y$6+6-'Plan'!$J91)/$C92)&gt;=MAX(1,-INT(-(Y$6-'Plan'!$J91)/$C92)),"●",""),""),"")</f>
      </c>
      <c r="Z92" s="20">
        <f>IF(AND(ISNUMBER($C92),ISNUMBER('Plan'!$J91),ISNUMBER(Z$6)),IF($C92&gt;0,IF(INT((Z$6+6-'Plan'!$J91)/$C92)&gt;=MAX(1,-INT(-(Z$6-'Plan'!$J91)/$C92)),"●",""),""),"")</f>
      </c>
      <c r="AA92" s="20">
        <f>IF(AND(ISNUMBER($C92),ISNUMBER('Plan'!$J91),ISNUMBER(AA$6)),IF($C92&gt;0,IF(INT((AA$6+6-'Plan'!$J91)/$C92)&gt;=MAX(1,-INT(-(AA$6-'Plan'!$J91)/$C92)),"●",""),""),"")</f>
      </c>
      <c r="AB92" s="20">
        <f>IF(AND(ISNUMBER($C92),ISNUMBER('Plan'!$J91),ISNUMBER(AB$6)),IF($C92&gt;0,IF(INT((AB$6+6-'Plan'!$J91)/$C92)&gt;=MAX(1,-INT(-(AB$6-'Plan'!$J91)/$C92)),"●",""),""),"")</f>
      </c>
      <c r="AC92" s="20">
        <f>IF(AND(ISNUMBER($C92),ISNUMBER('Plan'!$J91),ISNUMBER(AC$6)),IF($C92&gt;0,IF(INT((AC$6+6-'Plan'!$J91)/$C92)&gt;=MAX(1,-INT(-(AC$6-'Plan'!$J91)/$C92)),"●",""),""),"")</f>
      </c>
      <c r="AD92" s="20">
        <f>IF(AND(ISNUMBER($C92),ISNUMBER('Plan'!$J91),ISNUMBER(AD$6)),IF($C92&gt;0,IF(INT((AD$6+6-'Plan'!$J91)/$C92)&gt;=MAX(1,-INT(-(AD$6-'Plan'!$J91)/$C92)),"●",""),""),"")</f>
      </c>
      <c r="AE92" s="20">
        <f>IF(AND(ISNUMBER($C92),ISNUMBER('Plan'!$J91),ISNUMBER(AE$6)),IF($C92&gt;0,IF(INT((AE$6+6-'Plan'!$J91)/$C92)&gt;=MAX(1,-INT(-(AE$6-'Plan'!$J91)/$C92)),"●",""),""),"")</f>
      </c>
      <c r="AF92" s="20">
        <f>IF(AND(ISNUMBER($C92),ISNUMBER('Plan'!$J91),ISNUMBER(AF$6)),IF($C92&gt;0,IF(INT((AF$6+6-'Plan'!$J91)/$C92)&gt;=MAX(1,-INT(-(AF$6-'Plan'!$J91)/$C92)),"●",""),""),"")</f>
      </c>
      <c r="AG92" s="20">
        <f>IF(AND(ISNUMBER($C92),ISNUMBER('Plan'!$J91),ISNUMBER(AG$6)),IF($C92&gt;0,IF(INT((AG$6+6-'Plan'!$J91)/$C92)&gt;=MAX(1,-INT(-(AG$6-'Plan'!$J91)/$C92)),"●",""),""),"")</f>
      </c>
      <c r="AH92" s="20">
        <f>IF(AND(ISNUMBER($C92),ISNUMBER('Plan'!$J91),ISNUMBER(AH$6)),IF($C92&gt;0,IF(INT((AH$6+6-'Plan'!$J91)/$C92)&gt;=MAX(1,-INT(-(AH$6-'Plan'!$J91)/$C92)),"●",""),""),"")</f>
      </c>
      <c r="AI92" s="20">
        <f>IF(AND(ISNUMBER($C92),ISNUMBER('Plan'!$J91),ISNUMBER(AI$6)),IF($C92&gt;0,IF(INT((AI$6+6-'Plan'!$J91)/$C92)&gt;=MAX(1,-INT(-(AI$6-'Plan'!$J91)/$C92)),"●",""),""),"")</f>
      </c>
      <c r="AJ92" s="20">
        <f>IF(AND(ISNUMBER($C92),ISNUMBER('Plan'!$J91),ISNUMBER(AJ$6)),IF($C92&gt;0,IF(INT((AJ$6+6-'Plan'!$J91)/$C92)&gt;=MAX(1,-INT(-(AJ$6-'Plan'!$J91)/$C92)),"●",""),""),"")</f>
      </c>
      <c r="AK92" s="20">
        <f>IF(AND(ISNUMBER($C92),ISNUMBER('Plan'!$J91),ISNUMBER(AK$6)),IF($C92&gt;0,IF(INT((AK$6+6-'Plan'!$J91)/$C92)&gt;=MAX(1,-INT(-(AK$6-'Plan'!$J91)/$C92)),"●",""),""),"")</f>
      </c>
      <c r="AL92" s="20">
        <f>IF(AND(ISNUMBER($C92),ISNUMBER('Plan'!$J91),ISNUMBER(AL$6)),IF($C92&gt;0,IF(INT((AL$6+6-'Plan'!$J91)/$C92)&gt;=MAX(1,-INT(-(AL$6-'Plan'!$J91)/$C92)),"●",""),""),"")</f>
      </c>
      <c r="AM92" s="20">
        <f>IF(AND(ISNUMBER($C92),ISNUMBER('Plan'!$J91),ISNUMBER(AM$6)),IF($C92&gt;0,IF(INT((AM$6+6-'Plan'!$J91)/$C92)&gt;=MAX(1,-INT(-(AM$6-'Plan'!$J91)/$C92)),"●",""),""),"")</f>
      </c>
      <c r="AN92" s="20">
        <f>IF(AND(ISNUMBER($C92),ISNUMBER('Plan'!$J91),ISNUMBER(AN$6)),IF($C92&gt;0,IF(INT((AN$6+6-'Plan'!$J91)/$C92)&gt;=MAX(1,-INT(-(AN$6-'Plan'!$J91)/$C92)),"●",""),""),"")</f>
      </c>
      <c r="AO92" s="20">
        <f>IF(AND(ISNUMBER($C92),ISNUMBER('Plan'!$J91),ISNUMBER(AO$6)),IF($C92&gt;0,IF(INT((AO$6+6-'Plan'!$J91)/$C92)&gt;=MAX(1,-INT(-(AO$6-'Plan'!$J91)/$C92)),"●",""),""),"")</f>
      </c>
      <c r="AP92" s="20">
        <f>IF(AND(ISNUMBER($C92),ISNUMBER('Plan'!$J91),ISNUMBER(AP$6)),IF($C92&gt;0,IF(INT((AP$6+6-'Plan'!$J91)/$C92)&gt;=MAX(1,-INT(-(AP$6-'Plan'!$J91)/$C92)),"●",""),""),"")</f>
      </c>
      <c r="AQ92" s="20">
        <f>IF(AND(ISNUMBER($C92),ISNUMBER('Plan'!$J91),ISNUMBER(AQ$6)),IF($C92&gt;0,IF(INT((AQ$6+6-'Plan'!$J91)/$C92)&gt;=MAX(1,-INT(-(AQ$6-'Plan'!$J91)/$C92)),"●",""),""),"")</f>
      </c>
      <c r="AR92" s="20">
        <f>IF(AND(ISNUMBER($C92),ISNUMBER('Plan'!$J91),ISNUMBER(AR$6)),IF($C92&gt;0,IF(INT((AR$6+6-'Plan'!$J91)/$C92)&gt;=MAX(1,-INT(-(AR$6-'Plan'!$J91)/$C92)),"●",""),""),"")</f>
      </c>
      <c r="AS92" s="20">
        <f>IF(AND(ISNUMBER($C92),ISNUMBER('Plan'!$J91),ISNUMBER(AS$6)),IF($C92&gt;0,IF(INT((AS$6+6-'Plan'!$J91)/$C92)&gt;=MAX(1,-INT(-(AS$6-'Plan'!$J91)/$C92)),"●",""),""),"")</f>
      </c>
      <c r="AT92" s="20">
        <f>IF(AND(ISNUMBER($C92),ISNUMBER('Plan'!$J91),ISNUMBER(AT$6)),IF($C92&gt;0,IF(INT((AT$6+6-'Plan'!$J91)/$C92)&gt;=MAX(1,-INT(-(AT$6-'Plan'!$J91)/$C92)),"●",""),""),"")</f>
      </c>
      <c r="AU92" s="20">
        <f>IF(AND(ISNUMBER($C92),ISNUMBER('Plan'!$J91),ISNUMBER(AU$6)),IF($C92&gt;0,IF(INT((AU$6+6-'Plan'!$J91)/$C92)&gt;=MAX(1,-INT(-(AU$6-'Plan'!$J91)/$C92)),"●",""),""),"")</f>
      </c>
      <c r="AV92" s="20">
        <f>IF(AND(ISNUMBER($C92),ISNUMBER('Plan'!$J91),ISNUMBER(AV$6)),IF($C92&gt;0,IF(INT((AV$6+6-'Plan'!$J91)/$C92)&gt;=MAX(1,-INT(-(AV$6-'Plan'!$J91)/$C92)),"●",""),""),"")</f>
      </c>
      <c r="AW92" s="20">
        <f>IF(AND(ISNUMBER($C92),ISNUMBER('Plan'!$J91),ISNUMBER(AW$6)),IF($C92&gt;0,IF(INT((AW$6+6-'Plan'!$J91)/$C92)&gt;=MAX(1,-INT(-(AW$6-'Plan'!$J91)/$C92)),"●",""),""),"")</f>
      </c>
      <c r="AX92" s="20">
        <f>IF(AND(ISNUMBER($C92),ISNUMBER('Plan'!$J91),ISNUMBER(AX$6)),IF($C92&gt;0,IF(INT((AX$6+6-'Plan'!$J91)/$C92)&gt;=MAX(1,-INT(-(AX$6-'Plan'!$J91)/$C92)),"●",""),""),"")</f>
      </c>
      <c r="AY92" s="20">
        <f>IF(AND(ISNUMBER($C92),ISNUMBER('Plan'!$J91),ISNUMBER(AY$6)),IF($C92&gt;0,IF(INT((AY$6+6-'Plan'!$J91)/$C92)&gt;=MAX(1,-INT(-(AY$6-'Plan'!$J91)/$C92)),"●",""),""),"")</f>
      </c>
      <c r="AZ92" s="20">
        <f>IF(AND(ISNUMBER($C92),ISNUMBER('Plan'!$J91),ISNUMBER(AZ$6)),IF($C92&gt;0,IF(INT((AZ$6+6-'Plan'!$J91)/$C92)&gt;=MAX(1,-INT(-(AZ$6-'Plan'!$J91)/$C92)),"●",""),""),"")</f>
      </c>
      <c r="BA92" s="20">
        <f>IF(AND(ISNUMBER($C92),ISNUMBER('Plan'!$J91),ISNUMBER(BA$6)),IF($C92&gt;0,IF(INT((BA$6+6-'Plan'!$J91)/$C92)&gt;=MAX(1,-INT(-(BA$6-'Plan'!$J91)/$C92)),"●",""),""),"")</f>
      </c>
      <c r="BB92" s="20">
        <f>IF(AND(ISNUMBER($C92),ISNUMBER('Plan'!$J91),ISNUMBER(BB$6)),IF($C92&gt;0,IF(INT((BB$6+6-'Plan'!$J91)/$C92)&gt;=MAX(1,-INT(-(BB$6-'Plan'!$J91)/$C92)),"●",""),""),"")</f>
      </c>
      <c r="BC92" s="20">
        <f>IF(AND(ISNUMBER($C92),ISNUMBER('Plan'!$J91),ISNUMBER(BC$6)),IF($C92&gt;0,IF(INT((BC$6+6-'Plan'!$J91)/$C92)&gt;=MAX(1,-INT(-(BC$6-'Plan'!$J91)/$C92)),"●",""),""),"")</f>
      </c>
      <c r="BD92" s="20">
        <f>IF(AND(ISNUMBER($C92),ISNUMBER('Plan'!$J91),ISNUMBER(BD$6)),IF($C92&gt;0,IF(INT((BD$6+6-'Plan'!$J91)/$C92)&gt;=MAX(1,-INT(-(BD$6-'Plan'!$J91)/$C92)),"●",""),""),"")</f>
      </c>
    </row>
    <row r="93" spans="1:56" x14ac:dyDescent="0.25">
      <c r="A93" s="11">
        <f>IF('Plan'!B92="",IF('Plan'!A92="","",'Plan'!A92),'Plan'!B92)</f>
      </c>
      <c r="B93" s="11">
        <f>IF('Plan'!D92="","",'Plan'!D92)</f>
      </c>
      <c r="C93" s="18">
        <f>IF(ISNUMBER('Plan'!F92),IF('Plan'!G92="meses",'Plan'!F92*365.25/12,IF('Plan'!G92="semanas",'Plan'!F92*7,IF('Plan'!G92="días",'Plan'!F92,""))),"")</f>
      </c>
      <c r="D93" s="19">
        <f>IF(ISNUMBER('Plan'!H92),'Plan'!H92,"")</f>
      </c>
      <c r="E93" s="20">
        <f>IF(AND(ISNUMBER($C93),ISNUMBER('Plan'!$J92),ISNUMBER(E$6)),IF($C93&gt;0,IF(INT((E$6+6-'Plan'!$J92)/$C93)&gt;=MAX(1,-INT(-(E$6-'Plan'!$J92)/$C93)),"●",""),""),"")</f>
      </c>
      <c r="F93" s="20">
        <f>IF(AND(ISNUMBER($C93),ISNUMBER('Plan'!$J92),ISNUMBER(F$6)),IF($C93&gt;0,IF(INT((F$6+6-'Plan'!$J92)/$C93)&gt;=MAX(1,-INT(-(F$6-'Plan'!$J92)/$C93)),"●",""),""),"")</f>
      </c>
      <c r="G93" s="20">
        <f>IF(AND(ISNUMBER($C93),ISNUMBER('Plan'!$J92),ISNUMBER(G$6)),IF($C93&gt;0,IF(INT((G$6+6-'Plan'!$J92)/$C93)&gt;=MAX(1,-INT(-(G$6-'Plan'!$J92)/$C93)),"●",""),""),"")</f>
      </c>
      <c r="H93" s="20">
        <f>IF(AND(ISNUMBER($C93),ISNUMBER('Plan'!$J92),ISNUMBER(H$6)),IF($C93&gt;0,IF(INT((H$6+6-'Plan'!$J92)/$C93)&gt;=MAX(1,-INT(-(H$6-'Plan'!$J92)/$C93)),"●",""),""),"")</f>
      </c>
      <c r="I93" s="20">
        <f>IF(AND(ISNUMBER($C93),ISNUMBER('Plan'!$J92),ISNUMBER(I$6)),IF($C93&gt;0,IF(INT((I$6+6-'Plan'!$J92)/$C93)&gt;=MAX(1,-INT(-(I$6-'Plan'!$J92)/$C93)),"●",""),""),"")</f>
      </c>
      <c r="J93" s="20">
        <f>IF(AND(ISNUMBER($C93),ISNUMBER('Plan'!$J92),ISNUMBER(J$6)),IF($C93&gt;0,IF(INT((J$6+6-'Plan'!$J92)/$C93)&gt;=MAX(1,-INT(-(J$6-'Plan'!$J92)/$C93)),"●",""),""),"")</f>
      </c>
      <c r="K93" s="20">
        <f>IF(AND(ISNUMBER($C93),ISNUMBER('Plan'!$J92),ISNUMBER(K$6)),IF($C93&gt;0,IF(INT((K$6+6-'Plan'!$J92)/$C93)&gt;=MAX(1,-INT(-(K$6-'Plan'!$J92)/$C93)),"●",""),""),"")</f>
      </c>
      <c r="L93" s="20">
        <f>IF(AND(ISNUMBER($C93),ISNUMBER('Plan'!$J92),ISNUMBER(L$6)),IF($C93&gt;0,IF(INT((L$6+6-'Plan'!$J92)/$C93)&gt;=MAX(1,-INT(-(L$6-'Plan'!$J92)/$C93)),"●",""),""),"")</f>
      </c>
      <c r="M93" s="20">
        <f>IF(AND(ISNUMBER($C93),ISNUMBER('Plan'!$J92),ISNUMBER(M$6)),IF($C93&gt;0,IF(INT((M$6+6-'Plan'!$J92)/$C93)&gt;=MAX(1,-INT(-(M$6-'Plan'!$J92)/$C93)),"●",""),""),"")</f>
      </c>
      <c r="N93" s="20">
        <f>IF(AND(ISNUMBER($C93),ISNUMBER('Plan'!$J92),ISNUMBER(N$6)),IF($C93&gt;0,IF(INT((N$6+6-'Plan'!$J92)/$C93)&gt;=MAX(1,-INT(-(N$6-'Plan'!$J92)/$C93)),"●",""),""),"")</f>
      </c>
      <c r="O93" s="20">
        <f>IF(AND(ISNUMBER($C93),ISNUMBER('Plan'!$J92),ISNUMBER(O$6)),IF($C93&gt;0,IF(INT((O$6+6-'Plan'!$J92)/$C93)&gt;=MAX(1,-INT(-(O$6-'Plan'!$J92)/$C93)),"●",""),""),"")</f>
      </c>
      <c r="P93" s="20">
        <f>IF(AND(ISNUMBER($C93),ISNUMBER('Plan'!$J92),ISNUMBER(P$6)),IF($C93&gt;0,IF(INT((P$6+6-'Plan'!$J92)/$C93)&gt;=MAX(1,-INT(-(P$6-'Plan'!$J92)/$C93)),"●",""),""),"")</f>
      </c>
      <c r="Q93" s="20">
        <f>IF(AND(ISNUMBER($C93),ISNUMBER('Plan'!$J92),ISNUMBER(Q$6)),IF($C93&gt;0,IF(INT((Q$6+6-'Plan'!$J92)/$C93)&gt;=MAX(1,-INT(-(Q$6-'Plan'!$J92)/$C93)),"●",""),""),"")</f>
      </c>
      <c r="R93" s="20">
        <f>IF(AND(ISNUMBER($C93),ISNUMBER('Plan'!$J92),ISNUMBER(R$6)),IF($C93&gt;0,IF(INT((R$6+6-'Plan'!$J92)/$C93)&gt;=MAX(1,-INT(-(R$6-'Plan'!$J92)/$C93)),"●",""),""),"")</f>
      </c>
      <c r="S93" s="20">
        <f>IF(AND(ISNUMBER($C93),ISNUMBER('Plan'!$J92),ISNUMBER(S$6)),IF($C93&gt;0,IF(INT((S$6+6-'Plan'!$J92)/$C93)&gt;=MAX(1,-INT(-(S$6-'Plan'!$J92)/$C93)),"●",""),""),"")</f>
      </c>
      <c r="T93" s="20">
        <f>IF(AND(ISNUMBER($C93),ISNUMBER('Plan'!$J92),ISNUMBER(T$6)),IF($C93&gt;0,IF(INT((T$6+6-'Plan'!$J92)/$C93)&gt;=MAX(1,-INT(-(T$6-'Plan'!$J92)/$C93)),"●",""),""),"")</f>
      </c>
      <c r="U93" s="20">
        <f>IF(AND(ISNUMBER($C93),ISNUMBER('Plan'!$J92),ISNUMBER(U$6)),IF($C93&gt;0,IF(INT((U$6+6-'Plan'!$J92)/$C93)&gt;=MAX(1,-INT(-(U$6-'Plan'!$J92)/$C93)),"●",""),""),"")</f>
      </c>
      <c r="V93" s="20">
        <f>IF(AND(ISNUMBER($C93),ISNUMBER('Plan'!$J92),ISNUMBER(V$6)),IF($C93&gt;0,IF(INT((V$6+6-'Plan'!$J92)/$C93)&gt;=MAX(1,-INT(-(V$6-'Plan'!$J92)/$C93)),"●",""),""),"")</f>
      </c>
      <c r="W93" s="20">
        <f>IF(AND(ISNUMBER($C93),ISNUMBER('Plan'!$J92),ISNUMBER(W$6)),IF($C93&gt;0,IF(INT((W$6+6-'Plan'!$J92)/$C93)&gt;=MAX(1,-INT(-(W$6-'Plan'!$J92)/$C93)),"●",""),""),"")</f>
      </c>
      <c r="X93" s="20">
        <f>IF(AND(ISNUMBER($C93),ISNUMBER('Plan'!$J92),ISNUMBER(X$6)),IF($C93&gt;0,IF(INT((X$6+6-'Plan'!$J92)/$C93)&gt;=MAX(1,-INT(-(X$6-'Plan'!$J92)/$C93)),"●",""),""),"")</f>
      </c>
      <c r="Y93" s="20">
        <f>IF(AND(ISNUMBER($C93),ISNUMBER('Plan'!$J92),ISNUMBER(Y$6)),IF($C93&gt;0,IF(INT((Y$6+6-'Plan'!$J92)/$C93)&gt;=MAX(1,-INT(-(Y$6-'Plan'!$J92)/$C93)),"●",""),""),"")</f>
      </c>
      <c r="Z93" s="20">
        <f>IF(AND(ISNUMBER($C93),ISNUMBER('Plan'!$J92),ISNUMBER(Z$6)),IF($C93&gt;0,IF(INT((Z$6+6-'Plan'!$J92)/$C93)&gt;=MAX(1,-INT(-(Z$6-'Plan'!$J92)/$C93)),"●",""),""),"")</f>
      </c>
      <c r="AA93" s="20">
        <f>IF(AND(ISNUMBER($C93),ISNUMBER('Plan'!$J92),ISNUMBER(AA$6)),IF($C93&gt;0,IF(INT((AA$6+6-'Plan'!$J92)/$C93)&gt;=MAX(1,-INT(-(AA$6-'Plan'!$J92)/$C93)),"●",""),""),"")</f>
      </c>
      <c r="AB93" s="20">
        <f>IF(AND(ISNUMBER($C93),ISNUMBER('Plan'!$J92),ISNUMBER(AB$6)),IF($C93&gt;0,IF(INT((AB$6+6-'Plan'!$J92)/$C93)&gt;=MAX(1,-INT(-(AB$6-'Plan'!$J92)/$C93)),"●",""),""),"")</f>
      </c>
      <c r="AC93" s="20">
        <f>IF(AND(ISNUMBER($C93),ISNUMBER('Plan'!$J92),ISNUMBER(AC$6)),IF($C93&gt;0,IF(INT((AC$6+6-'Plan'!$J92)/$C93)&gt;=MAX(1,-INT(-(AC$6-'Plan'!$J92)/$C93)),"●",""),""),"")</f>
      </c>
      <c r="AD93" s="20">
        <f>IF(AND(ISNUMBER($C93),ISNUMBER('Plan'!$J92),ISNUMBER(AD$6)),IF($C93&gt;0,IF(INT((AD$6+6-'Plan'!$J92)/$C93)&gt;=MAX(1,-INT(-(AD$6-'Plan'!$J92)/$C93)),"●",""),""),"")</f>
      </c>
      <c r="AE93" s="20">
        <f>IF(AND(ISNUMBER($C93),ISNUMBER('Plan'!$J92),ISNUMBER(AE$6)),IF($C93&gt;0,IF(INT((AE$6+6-'Plan'!$J92)/$C93)&gt;=MAX(1,-INT(-(AE$6-'Plan'!$J92)/$C93)),"●",""),""),"")</f>
      </c>
      <c r="AF93" s="20">
        <f>IF(AND(ISNUMBER($C93),ISNUMBER('Plan'!$J92),ISNUMBER(AF$6)),IF($C93&gt;0,IF(INT((AF$6+6-'Plan'!$J92)/$C93)&gt;=MAX(1,-INT(-(AF$6-'Plan'!$J92)/$C93)),"●",""),""),"")</f>
      </c>
      <c r="AG93" s="20">
        <f>IF(AND(ISNUMBER($C93),ISNUMBER('Plan'!$J92),ISNUMBER(AG$6)),IF($C93&gt;0,IF(INT((AG$6+6-'Plan'!$J92)/$C93)&gt;=MAX(1,-INT(-(AG$6-'Plan'!$J92)/$C93)),"●",""),""),"")</f>
      </c>
      <c r="AH93" s="20">
        <f>IF(AND(ISNUMBER($C93),ISNUMBER('Plan'!$J92),ISNUMBER(AH$6)),IF($C93&gt;0,IF(INT((AH$6+6-'Plan'!$J92)/$C93)&gt;=MAX(1,-INT(-(AH$6-'Plan'!$J92)/$C93)),"●",""),""),"")</f>
      </c>
      <c r="AI93" s="20">
        <f>IF(AND(ISNUMBER($C93),ISNUMBER('Plan'!$J92),ISNUMBER(AI$6)),IF($C93&gt;0,IF(INT((AI$6+6-'Plan'!$J92)/$C93)&gt;=MAX(1,-INT(-(AI$6-'Plan'!$J92)/$C93)),"●",""),""),"")</f>
      </c>
      <c r="AJ93" s="20">
        <f>IF(AND(ISNUMBER($C93),ISNUMBER('Plan'!$J92),ISNUMBER(AJ$6)),IF($C93&gt;0,IF(INT((AJ$6+6-'Plan'!$J92)/$C93)&gt;=MAX(1,-INT(-(AJ$6-'Plan'!$J92)/$C93)),"●",""),""),"")</f>
      </c>
      <c r="AK93" s="20">
        <f>IF(AND(ISNUMBER($C93),ISNUMBER('Plan'!$J92),ISNUMBER(AK$6)),IF($C93&gt;0,IF(INT((AK$6+6-'Plan'!$J92)/$C93)&gt;=MAX(1,-INT(-(AK$6-'Plan'!$J92)/$C93)),"●",""),""),"")</f>
      </c>
      <c r="AL93" s="20">
        <f>IF(AND(ISNUMBER($C93),ISNUMBER('Plan'!$J92),ISNUMBER(AL$6)),IF($C93&gt;0,IF(INT((AL$6+6-'Plan'!$J92)/$C93)&gt;=MAX(1,-INT(-(AL$6-'Plan'!$J92)/$C93)),"●",""),""),"")</f>
      </c>
      <c r="AM93" s="20">
        <f>IF(AND(ISNUMBER($C93),ISNUMBER('Plan'!$J92),ISNUMBER(AM$6)),IF($C93&gt;0,IF(INT((AM$6+6-'Plan'!$J92)/$C93)&gt;=MAX(1,-INT(-(AM$6-'Plan'!$J92)/$C93)),"●",""),""),"")</f>
      </c>
      <c r="AN93" s="20">
        <f>IF(AND(ISNUMBER($C93),ISNUMBER('Plan'!$J92),ISNUMBER(AN$6)),IF($C93&gt;0,IF(INT((AN$6+6-'Plan'!$J92)/$C93)&gt;=MAX(1,-INT(-(AN$6-'Plan'!$J92)/$C93)),"●",""),""),"")</f>
      </c>
      <c r="AO93" s="20">
        <f>IF(AND(ISNUMBER($C93),ISNUMBER('Plan'!$J92),ISNUMBER(AO$6)),IF($C93&gt;0,IF(INT((AO$6+6-'Plan'!$J92)/$C93)&gt;=MAX(1,-INT(-(AO$6-'Plan'!$J92)/$C93)),"●",""),""),"")</f>
      </c>
      <c r="AP93" s="20">
        <f>IF(AND(ISNUMBER($C93),ISNUMBER('Plan'!$J92),ISNUMBER(AP$6)),IF($C93&gt;0,IF(INT((AP$6+6-'Plan'!$J92)/$C93)&gt;=MAX(1,-INT(-(AP$6-'Plan'!$J92)/$C93)),"●",""),""),"")</f>
      </c>
      <c r="AQ93" s="20">
        <f>IF(AND(ISNUMBER($C93),ISNUMBER('Plan'!$J92),ISNUMBER(AQ$6)),IF($C93&gt;0,IF(INT((AQ$6+6-'Plan'!$J92)/$C93)&gt;=MAX(1,-INT(-(AQ$6-'Plan'!$J92)/$C93)),"●",""),""),"")</f>
      </c>
      <c r="AR93" s="20">
        <f>IF(AND(ISNUMBER($C93),ISNUMBER('Plan'!$J92),ISNUMBER(AR$6)),IF($C93&gt;0,IF(INT((AR$6+6-'Plan'!$J92)/$C93)&gt;=MAX(1,-INT(-(AR$6-'Plan'!$J92)/$C93)),"●",""),""),"")</f>
      </c>
      <c r="AS93" s="20">
        <f>IF(AND(ISNUMBER($C93),ISNUMBER('Plan'!$J92),ISNUMBER(AS$6)),IF($C93&gt;0,IF(INT((AS$6+6-'Plan'!$J92)/$C93)&gt;=MAX(1,-INT(-(AS$6-'Plan'!$J92)/$C93)),"●",""),""),"")</f>
      </c>
      <c r="AT93" s="20">
        <f>IF(AND(ISNUMBER($C93),ISNUMBER('Plan'!$J92),ISNUMBER(AT$6)),IF($C93&gt;0,IF(INT((AT$6+6-'Plan'!$J92)/$C93)&gt;=MAX(1,-INT(-(AT$6-'Plan'!$J92)/$C93)),"●",""),""),"")</f>
      </c>
      <c r="AU93" s="20">
        <f>IF(AND(ISNUMBER($C93),ISNUMBER('Plan'!$J92),ISNUMBER(AU$6)),IF($C93&gt;0,IF(INT((AU$6+6-'Plan'!$J92)/$C93)&gt;=MAX(1,-INT(-(AU$6-'Plan'!$J92)/$C93)),"●",""),""),"")</f>
      </c>
      <c r="AV93" s="20">
        <f>IF(AND(ISNUMBER($C93),ISNUMBER('Plan'!$J92),ISNUMBER(AV$6)),IF($C93&gt;0,IF(INT((AV$6+6-'Plan'!$J92)/$C93)&gt;=MAX(1,-INT(-(AV$6-'Plan'!$J92)/$C93)),"●",""),""),"")</f>
      </c>
      <c r="AW93" s="20">
        <f>IF(AND(ISNUMBER($C93),ISNUMBER('Plan'!$J92),ISNUMBER(AW$6)),IF($C93&gt;0,IF(INT((AW$6+6-'Plan'!$J92)/$C93)&gt;=MAX(1,-INT(-(AW$6-'Plan'!$J92)/$C93)),"●",""),""),"")</f>
      </c>
      <c r="AX93" s="20">
        <f>IF(AND(ISNUMBER($C93),ISNUMBER('Plan'!$J92),ISNUMBER(AX$6)),IF($C93&gt;0,IF(INT((AX$6+6-'Plan'!$J92)/$C93)&gt;=MAX(1,-INT(-(AX$6-'Plan'!$J92)/$C93)),"●",""),""),"")</f>
      </c>
      <c r="AY93" s="20">
        <f>IF(AND(ISNUMBER($C93),ISNUMBER('Plan'!$J92),ISNUMBER(AY$6)),IF($C93&gt;0,IF(INT((AY$6+6-'Plan'!$J92)/$C93)&gt;=MAX(1,-INT(-(AY$6-'Plan'!$J92)/$C93)),"●",""),""),"")</f>
      </c>
      <c r="AZ93" s="20">
        <f>IF(AND(ISNUMBER($C93),ISNUMBER('Plan'!$J92),ISNUMBER(AZ$6)),IF($C93&gt;0,IF(INT((AZ$6+6-'Plan'!$J92)/$C93)&gt;=MAX(1,-INT(-(AZ$6-'Plan'!$J92)/$C93)),"●",""),""),"")</f>
      </c>
      <c r="BA93" s="20">
        <f>IF(AND(ISNUMBER($C93),ISNUMBER('Plan'!$J92),ISNUMBER(BA$6)),IF($C93&gt;0,IF(INT((BA$6+6-'Plan'!$J92)/$C93)&gt;=MAX(1,-INT(-(BA$6-'Plan'!$J92)/$C93)),"●",""),""),"")</f>
      </c>
      <c r="BB93" s="20">
        <f>IF(AND(ISNUMBER($C93),ISNUMBER('Plan'!$J92),ISNUMBER(BB$6)),IF($C93&gt;0,IF(INT((BB$6+6-'Plan'!$J92)/$C93)&gt;=MAX(1,-INT(-(BB$6-'Plan'!$J92)/$C93)),"●",""),""),"")</f>
      </c>
      <c r="BC93" s="20">
        <f>IF(AND(ISNUMBER($C93),ISNUMBER('Plan'!$J92),ISNUMBER(BC$6)),IF($C93&gt;0,IF(INT((BC$6+6-'Plan'!$J92)/$C93)&gt;=MAX(1,-INT(-(BC$6-'Plan'!$J92)/$C93)),"●",""),""),"")</f>
      </c>
      <c r="BD93" s="20">
        <f>IF(AND(ISNUMBER($C93),ISNUMBER('Plan'!$J92),ISNUMBER(BD$6)),IF($C93&gt;0,IF(INT((BD$6+6-'Plan'!$J92)/$C93)&gt;=MAX(1,-INT(-(BD$6-'Plan'!$J92)/$C93)),"●",""),""),"")</f>
      </c>
    </row>
    <row r="94" spans="1:56" x14ac:dyDescent="0.25">
      <c r="A94" s="11">
        <f>IF('Plan'!B93="",IF('Plan'!A93="","",'Plan'!A93),'Plan'!B93)</f>
      </c>
      <c r="B94" s="11">
        <f>IF('Plan'!D93="","",'Plan'!D93)</f>
      </c>
      <c r="C94" s="18">
        <f>IF(ISNUMBER('Plan'!F93),IF('Plan'!G93="meses",'Plan'!F93*365.25/12,IF('Plan'!G93="semanas",'Plan'!F93*7,IF('Plan'!G93="días",'Plan'!F93,""))),"")</f>
      </c>
      <c r="D94" s="19">
        <f>IF(ISNUMBER('Plan'!H93),'Plan'!H93,"")</f>
      </c>
      <c r="E94" s="20">
        <f>IF(AND(ISNUMBER($C94),ISNUMBER('Plan'!$J93),ISNUMBER(E$6)),IF($C94&gt;0,IF(INT((E$6+6-'Plan'!$J93)/$C94)&gt;=MAX(1,-INT(-(E$6-'Plan'!$J93)/$C94)),"●",""),""),"")</f>
      </c>
      <c r="F94" s="20">
        <f>IF(AND(ISNUMBER($C94),ISNUMBER('Plan'!$J93),ISNUMBER(F$6)),IF($C94&gt;0,IF(INT((F$6+6-'Plan'!$J93)/$C94)&gt;=MAX(1,-INT(-(F$6-'Plan'!$J93)/$C94)),"●",""),""),"")</f>
      </c>
      <c r="G94" s="20">
        <f>IF(AND(ISNUMBER($C94),ISNUMBER('Plan'!$J93),ISNUMBER(G$6)),IF($C94&gt;0,IF(INT((G$6+6-'Plan'!$J93)/$C94)&gt;=MAX(1,-INT(-(G$6-'Plan'!$J93)/$C94)),"●",""),""),"")</f>
      </c>
      <c r="H94" s="20">
        <f>IF(AND(ISNUMBER($C94),ISNUMBER('Plan'!$J93),ISNUMBER(H$6)),IF($C94&gt;0,IF(INT((H$6+6-'Plan'!$J93)/$C94)&gt;=MAX(1,-INT(-(H$6-'Plan'!$J93)/$C94)),"●",""),""),"")</f>
      </c>
      <c r="I94" s="20">
        <f>IF(AND(ISNUMBER($C94),ISNUMBER('Plan'!$J93),ISNUMBER(I$6)),IF($C94&gt;0,IF(INT((I$6+6-'Plan'!$J93)/$C94)&gt;=MAX(1,-INT(-(I$6-'Plan'!$J93)/$C94)),"●",""),""),"")</f>
      </c>
      <c r="J94" s="20">
        <f>IF(AND(ISNUMBER($C94),ISNUMBER('Plan'!$J93),ISNUMBER(J$6)),IF($C94&gt;0,IF(INT((J$6+6-'Plan'!$J93)/$C94)&gt;=MAX(1,-INT(-(J$6-'Plan'!$J93)/$C94)),"●",""),""),"")</f>
      </c>
      <c r="K94" s="20">
        <f>IF(AND(ISNUMBER($C94),ISNUMBER('Plan'!$J93),ISNUMBER(K$6)),IF($C94&gt;0,IF(INT((K$6+6-'Plan'!$J93)/$C94)&gt;=MAX(1,-INT(-(K$6-'Plan'!$J93)/$C94)),"●",""),""),"")</f>
      </c>
      <c r="L94" s="20">
        <f>IF(AND(ISNUMBER($C94),ISNUMBER('Plan'!$J93),ISNUMBER(L$6)),IF($C94&gt;0,IF(INT((L$6+6-'Plan'!$J93)/$C94)&gt;=MAX(1,-INT(-(L$6-'Plan'!$J93)/$C94)),"●",""),""),"")</f>
      </c>
      <c r="M94" s="20">
        <f>IF(AND(ISNUMBER($C94),ISNUMBER('Plan'!$J93),ISNUMBER(M$6)),IF($C94&gt;0,IF(INT((M$6+6-'Plan'!$J93)/$C94)&gt;=MAX(1,-INT(-(M$6-'Plan'!$J93)/$C94)),"●",""),""),"")</f>
      </c>
      <c r="N94" s="20">
        <f>IF(AND(ISNUMBER($C94),ISNUMBER('Plan'!$J93),ISNUMBER(N$6)),IF($C94&gt;0,IF(INT((N$6+6-'Plan'!$J93)/$C94)&gt;=MAX(1,-INT(-(N$6-'Plan'!$J93)/$C94)),"●",""),""),"")</f>
      </c>
      <c r="O94" s="20">
        <f>IF(AND(ISNUMBER($C94),ISNUMBER('Plan'!$J93),ISNUMBER(O$6)),IF($C94&gt;0,IF(INT((O$6+6-'Plan'!$J93)/$C94)&gt;=MAX(1,-INT(-(O$6-'Plan'!$J93)/$C94)),"●",""),""),"")</f>
      </c>
      <c r="P94" s="20">
        <f>IF(AND(ISNUMBER($C94),ISNUMBER('Plan'!$J93),ISNUMBER(P$6)),IF($C94&gt;0,IF(INT((P$6+6-'Plan'!$J93)/$C94)&gt;=MAX(1,-INT(-(P$6-'Plan'!$J93)/$C94)),"●",""),""),"")</f>
      </c>
      <c r="Q94" s="20">
        <f>IF(AND(ISNUMBER($C94),ISNUMBER('Plan'!$J93),ISNUMBER(Q$6)),IF($C94&gt;0,IF(INT((Q$6+6-'Plan'!$J93)/$C94)&gt;=MAX(1,-INT(-(Q$6-'Plan'!$J93)/$C94)),"●",""),""),"")</f>
      </c>
      <c r="R94" s="20">
        <f>IF(AND(ISNUMBER($C94),ISNUMBER('Plan'!$J93),ISNUMBER(R$6)),IF($C94&gt;0,IF(INT((R$6+6-'Plan'!$J93)/$C94)&gt;=MAX(1,-INT(-(R$6-'Plan'!$J93)/$C94)),"●",""),""),"")</f>
      </c>
      <c r="S94" s="20">
        <f>IF(AND(ISNUMBER($C94),ISNUMBER('Plan'!$J93),ISNUMBER(S$6)),IF($C94&gt;0,IF(INT((S$6+6-'Plan'!$J93)/$C94)&gt;=MAX(1,-INT(-(S$6-'Plan'!$J93)/$C94)),"●",""),""),"")</f>
      </c>
      <c r="T94" s="20">
        <f>IF(AND(ISNUMBER($C94),ISNUMBER('Plan'!$J93),ISNUMBER(T$6)),IF($C94&gt;0,IF(INT((T$6+6-'Plan'!$J93)/$C94)&gt;=MAX(1,-INT(-(T$6-'Plan'!$J93)/$C94)),"●",""),""),"")</f>
      </c>
      <c r="U94" s="20">
        <f>IF(AND(ISNUMBER($C94),ISNUMBER('Plan'!$J93),ISNUMBER(U$6)),IF($C94&gt;0,IF(INT((U$6+6-'Plan'!$J93)/$C94)&gt;=MAX(1,-INT(-(U$6-'Plan'!$J93)/$C94)),"●",""),""),"")</f>
      </c>
      <c r="V94" s="20">
        <f>IF(AND(ISNUMBER($C94),ISNUMBER('Plan'!$J93),ISNUMBER(V$6)),IF($C94&gt;0,IF(INT((V$6+6-'Plan'!$J93)/$C94)&gt;=MAX(1,-INT(-(V$6-'Plan'!$J93)/$C94)),"●",""),""),"")</f>
      </c>
      <c r="W94" s="20">
        <f>IF(AND(ISNUMBER($C94),ISNUMBER('Plan'!$J93),ISNUMBER(W$6)),IF($C94&gt;0,IF(INT((W$6+6-'Plan'!$J93)/$C94)&gt;=MAX(1,-INT(-(W$6-'Plan'!$J93)/$C94)),"●",""),""),"")</f>
      </c>
      <c r="X94" s="20">
        <f>IF(AND(ISNUMBER($C94),ISNUMBER('Plan'!$J93),ISNUMBER(X$6)),IF($C94&gt;0,IF(INT((X$6+6-'Plan'!$J93)/$C94)&gt;=MAX(1,-INT(-(X$6-'Plan'!$J93)/$C94)),"●",""),""),"")</f>
      </c>
      <c r="Y94" s="20">
        <f>IF(AND(ISNUMBER($C94),ISNUMBER('Plan'!$J93),ISNUMBER(Y$6)),IF($C94&gt;0,IF(INT((Y$6+6-'Plan'!$J93)/$C94)&gt;=MAX(1,-INT(-(Y$6-'Plan'!$J93)/$C94)),"●",""),""),"")</f>
      </c>
      <c r="Z94" s="20">
        <f>IF(AND(ISNUMBER($C94),ISNUMBER('Plan'!$J93),ISNUMBER(Z$6)),IF($C94&gt;0,IF(INT((Z$6+6-'Plan'!$J93)/$C94)&gt;=MAX(1,-INT(-(Z$6-'Plan'!$J93)/$C94)),"●",""),""),"")</f>
      </c>
      <c r="AA94" s="20">
        <f>IF(AND(ISNUMBER($C94),ISNUMBER('Plan'!$J93),ISNUMBER(AA$6)),IF($C94&gt;0,IF(INT((AA$6+6-'Plan'!$J93)/$C94)&gt;=MAX(1,-INT(-(AA$6-'Plan'!$J93)/$C94)),"●",""),""),"")</f>
      </c>
      <c r="AB94" s="20">
        <f>IF(AND(ISNUMBER($C94),ISNUMBER('Plan'!$J93),ISNUMBER(AB$6)),IF($C94&gt;0,IF(INT((AB$6+6-'Plan'!$J93)/$C94)&gt;=MAX(1,-INT(-(AB$6-'Plan'!$J93)/$C94)),"●",""),""),"")</f>
      </c>
      <c r="AC94" s="20">
        <f>IF(AND(ISNUMBER($C94),ISNUMBER('Plan'!$J93),ISNUMBER(AC$6)),IF($C94&gt;0,IF(INT((AC$6+6-'Plan'!$J93)/$C94)&gt;=MAX(1,-INT(-(AC$6-'Plan'!$J93)/$C94)),"●",""),""),"")</f>
      </c>
      <c r="AD94" s="20">
        <f>IF(AND(ISNUMBER($C94),ISNUMBER('Plan'!$J93),ISNUMBER(AD$6)),IF($C94&gt;0,IF(INT((AD$6+6-'Plan'!$J93)/$C94)&gt;=MAX(1,-INT(-(AD$6-'Plan'!$J93)/$C94)),"●",""),""),"")</f>
      </c>
      <c r="AE94" s="20">
        <f>IF(AND(ISNUMBER($C94),ISNUMBER('Plan'!$J93),ISNUMBER(AE$6)),IF($C94&gt;0,IF(INT((AE$6+6-'Plan'!$J93)/$C94)&gt;=MAX(1,-INT(-(AE$6-'Plan'!$J93)/$C94)),"●",""),""),"")</f>
      </c>
      <c r="AF94" s="20">
        <f>IF(AND(ISNUMBER($C94),ISNUMBER('Plan'!$J93),ISNUMBER(AF$6)),IF($C94&gt;0,IF(INT((AF$6+6-'Plan'!$J93)/$C94)&gt;=MAX(1,-INT(-(AF$6-'Plan'!$J93)/$C94)),"●",""),""),"")</f>
      </c>
      <c r="AG94" s="20">
        <f>IF(AND(ISNUMBER($C94),ISNUMBER('Plan'!$J93),ISNUMBER(AG$6)),IF($C94&gt;0,IF(INT((AG$6+6-'Plan'!$J93)/$C94)&gt;=MAX(1,-INT(-(AG$6-'Plan'!$J93)/$C94)),"●",""),""),"")</f>
      </c>
      <c r="AH94" s="20">
        <f>IF(AND(ISNUMBER($C94),ISNUMBER('Plan'!$J93),ISNUMBER(AH$6)),IF($C94&gt;0,IF(INT((AH$6+6-'Plan'!$J93)/$C94)&gt;=MAX(1,-INT(-(AH$6-'Plan'!$J93)/$C94)),"●",""),""),"")</f>
      </c>
      <c r="AI94" s="20">
        <f>IF(AND(ISNUMBER($C94),ISNUMBER('Plan'!$J93),ISNUMBER(AI$6)),IF($C94&gt;0,IF(INT((AI$6+6-'Plan'!$J93)/$C94)&gt;=MAX(1,-INT(-(AI$6-'Plan'!$J93)/$C94)),"●",""),""),"")</f>
      </c>
      <c r="AJ94" s="20">
        <f>IF(AND(ISNUMBER($C94),ISNUMBER('Plan'!$J93),ISNUMBER(AJ$6)),IF($C94&gt;0,IF(INT((AJ$6+6-'Plan'!$J93)/$C94)&gt;=MAX(1,-INT(-(AJ$6-'Plan'!$J93)/$C94)),"●",""),""),"")</f>
      </c>
      <c r="AK94" s="20">
        <f>IF(AND(ISNUMBER($C94),ISNUMBER('Plan'!$J93),ISNUMBER(AK$6)),IF($C94&gt;0,IF(INT((AK$6+6-'Plan'!$J93)/$C94)&gt;=MAX(1,-INT(-(AK$6-'Plan'!$J93)/$C94)),"●",""),""),"")</f>
      </c>
      <c r="AL94" s="20">
        <f>IF(AND(ISNUMBER($C94),ISNUMBER('Plan'!$J93),ISNUMBER(AL$6)),IF($C94&gt;0,IF(INT((AL$6+6-'Plan'!$J93)/$C94)&gt;=MAX(1,-INT(-(AL$6-'Plan'!$J93)/$C94)),"●",""),""),"")</f>
      </c>
      <c r="AM94" s="20">
        <f>IF(AND(ISNUMBER($C94),ISNUMBER('Plan'!$J93),ISNUMBER(AM$6)),IF($C94&gt;0,IF(INT((AM$6+6-'Plan'!$J93)/$C94)&gt;=MAX(1,-INT(-(AM$6-'Plan'!$J93)/$C94)),"●",""),""),"")</f>
      </c>
      <c r="AN94" s="20">
        <f>IF(AND(ISNUMBER($C94),ISNUMBER('Plan'!$J93),ISNUMBER(AN$6)),IF($C94&gt;0,IF(INT((AN$6+6-'Plan'!$J93)/$C94)&gt;=MAX(1,-INT(-(AN$6-'Plan'!$J93)/$C94)),"●",""),""),"")</f>
      </c>
      <c r="AO94" s="20">
        <f>IF(AND(ISNUMBER($C94),ISNUMBER('Plan'!$J93),ISNUMBER(AO$6)),IF($C94&gt;0,IF(INT((AO$6+6-'Plan'!$J93)/$C94)&gt;=MAX(1,-INT(-(AO$6-'Plan'!$J93)/$C94)),"●",""),""),"")</f>
      </c>
      <c r="AP94" s="20">
        <f>IF(AND(ISNUMBER($C94),ISNUMBER('Plan'!$J93),ISNUMBER(AP$6)),IF($C94&gt;0,IF(INT((AP$6+6-'Plan'!$J93)/$C94)&gt;=MAX(1,-INT(-(AP$6-'Plan'!$J93)/$C94)),"●",""),""),"")</f>
      </c>
      <c r="AQ94" s="20">
        <f>IF(AND(ISNUMBER($C94),ISNUMBER('Plan'!$J93),ISNUMBER(AQ$6)),IF($C94&gt;0,IF(INT((AQ$6+6-'Plan'!$J93)/$C94)&gt;=MAX(1,-INT(-(AQ$6-'Plan'!$J93)/$C94)),"●",""),""),"")</f>
      </c>
      <c r="AR94" s="20">
        <f>IF(AND(ISNUMBER($C94),ISNUMBER('Plan'!$J93),ISNUMBER(AR$6)),IF($C94&gt;0,IF(INT((AR$6+6-'Plan'!$J93)/$C94)&gt;=MAX(1,-INT(-(AR$6-'Plan'!$J93)/$C94)),"●",""),""),"")</f>
      </c>
      <c r="AS94" s="20">
        <f>IF(AND(ISNUMBER($C94),ISNUMBER('Plan'!$J93),ISNUMBER(AS$6)),IF($C94&gt;0,IF(INT((AS$6+6-'Plan'!$J93)/$C94)&gt;=MAX(1,-INT(-(AS$6-'Plan'!$J93)/$C94)),"●",""),""),"")</f>
      </c>
      <c r="AT94" s="20">
        <f>IF(AND(ISNUMBER($C94),ISNUMBER('Plan'!$J93),ISNUMBER(AT$6)),IF($C94&gt;0,IF(INT((AT$6+6-'Plan'!$J93)/$C94)&gt;=MAX(1,-INT(-(AT$6-'Plan'!$J93)/$C94)),"●",""),""),"")</f>
      </c>
      <c r="AU94" s="20">
        <f>IF(AND(ISNUMBER($C94),ISNUMBER('Plan'!$J93),ISNUMBER(AU$6)),IF($C94&gt;0,IF(INT((AU$6+6-'Plan'!$J93)/$C94)&gt;=MAX(1,-INT(-(AU$6-'Plan'!$J93)/$C94)),"●",""),""),"")</f>
      </c>
      <c r="AV94" s="20">
        <f>IF(AND(ISNUMBER($C94),ISNUMBER('Plan'!$J93),ISNUMBER(AV$6)),IF($C94&gt;0,IF(INT((AV$6+6-'Plan'!$J93)/$C94)&gt;=MAX(1,-INT(-(AV$6-'Plan'!$J93)/$C94)),"●",""),""),"")</f>
      </c>
      <c r="AW94" s="20">
        <f>IF(AND(ISNUMBER($C94),ISNUMBER('Plan'!$J93),ISNUMBER(AW$6)),IF($C94&gt;0,IF(INT((AW$6+6-'Plan'!$J93)/$C94)&gt;=MAX(1,-INT(-(AW$6-'Plan'!$J93)/$C94)),"●",""),""),"")</f>
      </c>
      <c r="AX94" s="20">
        <f>IF(AND(ISNUMBER($C94),ISNUMBER('Plan'!$J93),ISNUMBER(AX$6)),IF($C94&gt;0,IF(INT((AX$6+6-'Plan'!$J93)/$C94)&gt;=MAX(1,-INT(-(AX$6-'Plan'!$J93)/$C94)),"●",""),""),"")</f>
      </c>
      <c r="AY94" s="20">
        <f>IF(AND(ISNUMBER($C94),ISNUMBER('Plan'!$J93),ISNUMBER(AY$6)),IF($C94&gt;0,IF(INT((AY$6+6-'Plan'!$J93)/$C94)&gt;=MAX(1,-INT(-(AY$6-'Plan'!$J93)/$C94)),"●",""),""),"")</f>
      </c>
      <c r="AZ94" s="20">
        <f>IF(AND(ISNUMBER($C94),ISNUMBER('Plan'!$J93),ISNUMBER(AZ$6)),IF($C94&gt;0,IF(INT((AZ$6+6-'Plan'!$J93)/$C94)&gt;=MAX(1,-INT(-(AZ$6-'Plan'!$J93)/$C94)),"●",""),""),"")</f>
      </c>
      <c r="BA94" s="20">
        <f>IF(AND(ISNUMBER($C94),ISNUMBER('Plan'!$J93),ISNUMBER(BA$6)),IF($C94&gt;0,IF(INT((BA$6+6-'Plan'!$J93)/$C94)&gt;=MAX(1,-INT(-(BA$6-'Plan'!$J93)/$C94)),"●",""),""),"")</f>
      </c>
      <c r="BB94" s="20">
        <f>IF(AND(ISNUMBER($C94),ISNUMBER('Plan'!$J93),ISNUMBER(BB$6)),IF($C94&gt;0,IF(INT((BB$6+6-'Plan'!$J93)/$C94)&gt;=MAX(1,-INT(-(BB$6-'Plan'!$J93)/$C94)),"●",""),""),"")</f>
      </c>
      <c r="BC94" s="20">
        <f>IF(AND(ISNUMBER($C94),ISNUMBER('Plan'!$J93),ISNUMBER(BC$6)),IF($C94&gt;0,IF(INT((BC$6+6-'Plan'!$J93)/$C94)&gt;=MAX(1,-INT(-(BC$6-'Plan'!$J93)/$C94)),"●",""),""),"")</f>
      </c>
      <c r="BD94" s="20">
        <f>IF(AND(ISNUMBER($C94),ISNUMBER('Plan'!$J93),ISNUMBER(BD$6)),IF($C94&gt;0,IF(INT((BD$6+6-'Plan'!$J93)/$C94)&gt;=MAX(1,-INT(-(BD$6-'Plan'!$J93)/$C94)),"●",""),""),"")</f>
      </c>
    </row>
    <row r="95" spans="1:56" x14ac:dyDescent="0.25">
      <c r="A95" s="11">
        <f>IF('Plan'!B94="",IF('Plan'!A94="","",'Plan'!A94),'Plan'!B94)</f>
      </c>
      <c r="B95" s="11">
        <f>IF('Plan'!D94="","",'Plan'!D94)</f>
      </c>
      <c r="C95" s="18">
        <f>IF(ISNUMBER('Plan'!F94),IF('Plan'!G94="meses",'Plan'!F94*365.25/12,IF('Plan'!G94="semanas",'Plan'!F94*7,IF('Plan'!G94="días",'Plan'!F94,""))),"")</f>
      </c>
      <c r="D95" s="19">
        <f>IF(ISNUMBER('Plan'!H94),'Plan'!H94,"")</f>
      </c>
      <c r="E95" s="20">
        <f>IF(AND(ISNUMBER($C95),ISNUMBER('Plan'!$J94),ISNUMBER(E$6)),IF($C95&gt;0,IF(INT((E$6+6-'Plan'!$J94)/$C95)&gt;=MAX(1,-INT(-(E$6-'Plan'!$J94)/$C95)),"●",""),""),"")</f>
      </c>
      <c r="F95" s="20">
        <f>IF(AND(ISNUMBER($C95),ISNUMBER('Plan'!$J94),ISNUMBER(F$6)),IF($C95&gt;0,IF(INT((F$6+6-'Plan'!$J94)/$C95)&gt;=MAX(1,-INT(-(F$6-'Plan'!$J94)/$C95)),"●",""),""),"")</f>
      </c>
      <c r="G95" s="20">
        <f>IF(AND(ISNUMBER($C95),ISNUMBER('Plan'!$J94),ISNUMBER(G$6)),IF($C95&gt;0,IF(INT((G$6+6-'Plan'!$J94)/$C95)&gt;=MAX(1,-INT(-(G$6-'Plan'!$J94)/$C95)),"●",""),""),"")</f>
      </c>
      <c r="H95" s="20">
        <f>IF(AND(ISNUMBER($C95),ISNUMBER('Plan'!$J94),ISNUMBER(H$6)),IF($C95&gt;0,IF(INT((H$6+6-'Plan'!$J94)/$C95)&gt;=MAX(1,-INT(-(H$6-'Plan'!$J94)/$C95)),"●",""),""),"")</f>
      </c>
      <c r="I95" s="20">
        <f>IF(AND(ISNUMBER($C95),ISNUMBER('Plan'!$J94),ISNUMBER(I$6)),IF($C95&gt;0,IF(INT((I$6+6-'Plan'!$J94)/$C95)&gt;=MAX(1,-INT(-(I$6-'Plan'!$J94)/$C95)),"●",""),""),"")</f>
      </c>
      <c r="J95" s="20">
        <f>IF(AND(ISNUMBER($C95),ISNUMBER('Plan'!$J94),ISNUMBER(J$6)),IF($C95&gt;0,IF(INT((J$6+6-'Plan'!$J94)/$C95)&gt;=MAX(1,-INT(-(J$6-'Plan'!$J94)/$C95)),"●",""),""),"")</f>
      </c>
      <c r="K95" s="20">
        <f>IF(AND(ISNUMBER($C95),ISNUMBER('Plan'!$J94),ISNUMBER(K$6)),IF($C95&gt;0,IF(INT((K$6+6-'Plan'!$J94)/$C95)&gt;=MAX(1,-INT(-(K$6-'Plan'!$J94)/$C95)),"●",""),""),"")</f>
      </c>
      <c r="L95" s="20">
        <f>IF(AND(ISNUMBER($C95),ISNUMBER('Plan'!$J94),ISNUMBER(L$6)),IF($C95&gt;0,IF(INT((L$6+6-'Plan'!$J94)/$C95)&gt;=MAX(1,-INT(-(L$6-'Plan'!$J94)/$C95)),"●",""),""),"")</f>
      </c>
      <c r="M95" s="20">
        <f>IF(AND(ISNUMBER($C95),ISNUMBER('Plan'!$J94),ISNUMBER(M$6)),IF($C95&gt;0,IF(INT((M$6+6-'Plan'!$J94)/$C95)&gt;=MAX(1,-INT(-(M$6-'Plan'!$J94)/$C95)),"●",""),""),"")</f>
      </c>
      <c r="N95" s="20">
        <f>IF(AND(ISNUMBER($C95),ISNUMBER('Plan'!$J94),ISNUMBER(N$6)),IF($C95&gt;0,IF(INT((N$6+6-'Plan'!$J94)/$C95)&gt;=MAX(1,-INT(-(N$6-'Plan'!$J94)/$C95)),"●",""),""),"")</f>
      </c>
      <c r="O95" s="20">
        <f>IF(AND(ISNUMBER($C95),ISNUMBER('Plan'!$J94),ISNUMBER(O$6)),IF($C95&gt;0,IF(INT((O$6+6-'Plan'!$J94)/$C95)&gt;=MAX(1,-INT(-(O$6-'Plan'!$J94)/$C95)),"●",""),""),"")</f>
      </c>
      <c r="P95" s="20">
        <f>IF(AND(ISNUMBER($C95),ISNUMBER('Plan'!$J94),ISNUMBER(P$6)),IF($C95&gt;0,IF(INT((P$6+6-'Plan'!$J94)/$C95)&gt;=MAX(1,-INT(-(P$6-'Plan'!$J94)/$C95)),"●",""),""),"")</f>
      </c>
      <c r="Q95" s="20">
        <f>IF(AND(ISNUMBER($C95),ISNUMBER('Plan'!$J94),ISNUMBER(Q$6)),IF($C95&gt;0,IF(INT((Q$6+6-'Plan'!$J94)/$C95)&gt;=MAX(1,-INT(-(Q$6-'Plan'!$J94)/$C95)),"●",""),""),"")</f>
      </c>
      <c r="R95" s="20">
        <f>IF(AND(ISNUMBER($C95),ISNUMBER('Plan'!$J94),ISNUMBER(R$6)),IF($C95&gt;0,IF(INT((R$6+6-'Plan'!$J94)/$C95)&gt;=MAX(1,-INT(-(R$6-'Plan'!$J94)/$C95)),"●",""),""),"")</f>
      </c>
      <c r="S95" s="20">
        <f>IF(AND(ISNUMBER($C95),ISNUMBER('Plan'!$J94),ISNUMBER(S$6)),IF($C95&gt;0,IF(INT((S$6+6-'Plan'!$J94)/$C95)&gt;=MAX(1,-INT(-(S$6-'Plan'!$J94)/$C95)),"●",""),""),"")</f>
      </c>
      <c r="T95" s="20">
        <f>IF(AND(ISNUMBER($C95),ISNUMBER('Plan'!$J94),ISNUMBER(T$6)),IF($C95&gt;0,IF(INT((T$6+6-'Plan'!$J94)/$C95)&gt;=MAX(1,-INT(-(T$6-'Plan'!$J94)/$C95)),"●",""),""),"")</f>
      </c>
      <c r="U95" s="20">
        <f>IF(AND(ISNUMBER($C95),ISNUMBER('Plan'!$J94),ISNUMBER(U$6)),IF($C95&gt;0,IF(INT((U$6+6-'Plan'!$J94)/$C95)&gt;=MAX(1,-INT(-(U$6-'Plan'!$J94)/$C95)),"●",""),""),"")</f>
      </c>
      <c r="V95" s="20">
        <f>IF(AND(ISNUMBER($C95),ISNUMBER('Plan'!$J94),ISNUMBER(V$6)),IF($C95&gt;0,IF(INT((V$6+6-'Plan'!$J94)/$C95)&gt;=MAX(1,-INT(-(V$6-'Plan'!$J94)/$C95)),"●",""),""),"")</f>
      </c>
      <c r="W95" s="20">
        <f>IF(AND(ISNUMBER($C95),ISNUMBER('Plan'!$J94),ISNUMBER(W$6)),IF($C95&gt;0,IF(INT((W$6+6-'Plan'!$J94)/$C95)&gt;=MAX(1,-INT(-(W$6-'Plan'!$J94)/$C95)),"●",""),""),"")</f>
      </c>
      <c r="X95" s="20">
        <f>IF(AND(ISNUMBER($C95),ISNUMBER('Plan'!$J94),ISNUMBER(X$6)),IF($C95&gt;0,IF(INT((X$6+6-'Plan'!$J94)/$C95)&gt;=MAX(1,-INT(-(X$6-'Plan'!$J94)/$C95)),"●",""),""),"")</f>
      </c>
      <c r="Y95" s="20">
        <f>IF(AND(ISNUMBER($C95),ISNUMBER('Plan'!$J94),ISNUMBER(Y$6)),IF($C95&gt;0,IF(INT((Y$6+6-'Plan'!$J94)/$C95)&gt;=MAX(1,-INT(-(Y$6-'Plan'!$J94)/$C95)),"●",""),""),"")</f>
      </c>
      <c r="Z95" s="20">
        <f>IF(AND(ISNUMBER($C95),ISNUMBER('Plan'!$J94),ISNUMBER(Z$6)),IF($C95&gt;0,IF(INT((Z$6+6-'Plan'!$J94)/$C95)&gt;=MAX(1,-INT(-(Z$6-'Plan'!$J94)/$C95)),"●",""),""),"")</f>
      </c>
      <c r="AA95" s="20">
        <f>IF(AND(ISNUMBER($C95),ISNUMBER('Plan'!$J94),ISNUMBER(AA$6)),IF($C95&gt;0,IF(INT((AA$6+6-'Plan'!$J94)/$C95)&gt;=MAX(1,-INT(-(AA$6-'Plan'!$J94)/$C95)),"●",""),""),"")</f>
      </c>
      <c r="AB95" s="20">
        <f>IF(AND(ISNUMBER($C95),ISNUMBER('Plan'!$J94),ISNUMBER(AB$6)),IF($C95&gt;0,IF(INT((AB$6+6-'Plan'!$J94)/$C95)&gt;=MAX(1,-INT(-(AB$6-'Plan'!$J94)/$C95)),"●",""),""),"")</f>
      </c>
      <c r="AC95" s="20">
        <f>IF(AND(ISNUMBER($C95),ISNUMBER('Plan'!$J94),ISNUMBER(AC$6)),IF($C95&gt;0,IF(INT((AC$6+6-'Plan'!$J94)/$C95)&gt;=MAX(1,-INT(-(AC$6-'Plan'!$J94)/$C95)),"●",""),""),"")</f>
      </c>
      <c r="AD95" s="20">
        <f>IF(AND(ISNUMBER($C95),ISNUMBER('Plan'!$J94),ISNUMBER(AD$6)),IF($C95&gt;0,IF(INT((AD$6+6-'Plan'!$J94)/$C95)&gt;=MAX(1,-INT(-(AD$6-'Plan'!$J94)/$C95)),"●",""),""),"")</f>
      </c>
      <c r="AE95" s="20">
        <f>IF(AND(ISNUMBER($C95),ISNUMBER('Plan'!$J94),ISNUMBER(AE$6)),IF($C95&gt;0,IF(INT((AE$6+6-'Plan'!$J94)/$C95)&gt;=MAX(1,-INT(-(AE$6-'Plan'!$J94)/$C95)),"●",""),""),"")</f>
      </c>
      <c r="AF95" s="20">
        <f>IF(AND(ISNUMBER($C95),ISNUMBER('Plan'!$J94),ISNUMBER(AF$6)),IF($C95&gt;0,IF(INT((AF$6+6-'Plan'!$J94)/$C95)&gt;=MAX(1,-INT(-(AF$6-'Plan'!$J94)/$C95)),"●",""),""),"")</f>
      </c>
      <c r="AG95" s="20">
        <f>IF(AND(ISNUMBER($C95),ISNUMBER('Plan'!$J94),ISNUMBER(AG$6)),IF($C95&gt;0,IF(INT((AG$6+6-'Plan'!$J94)/$C95)&gt;=MAX(1,-INT(-(AG$6-'Plan'!$J94)/$C95)),"●",""),""),"")</f>
      </c>
      <c r="AH95" s="20">
        <f>IF(AND(ISNUMBER($C95),ISNUMBER('Plan'!$J94),ISNUMBER(AH$6)),IF($C95&gt;0,IF(INT((AH$6+6-'Plan'!$J94)/$C95)&gt;=MAX(1,-INT(-(AH$6-'Plan'!$J94)/$C95)),"●",""),""),"")</f>
      </c>
      <c r="AI95" s="20">
        <f>IF(AND(ISNUMBER($C95),ISNUMBER('Plan'!$J94),ISNUMBER(AI$6)),IF($C95&gt;0,IF(INT((AI$6+6-'Plan'!$J94)/$C95)&gt;=MAX(1,-INT(-(AI$6-'Plan'!$J94)/$C95)),"●",""),""),"")</f>
      </c>
      <c r="AJ95" s="20">
        <f>IF(AND(ISNUMBER($C95),ISNUMBER('Plan'!$J94),ISNUMBER(AJ$6)),IF($C95&gt;0,IF(INT((AJ$6+6-'Plan'!$J94)/$C95)&gt;=MAX(1,-INT(-(AJ$6-'Plan'!$J94)/$C95)),"●",""),""),"")</f>
      </c>
      <c r="AK95" s="20">
        <f>IF(AND(ISNUMBER($C95),ISNUMBER('Plan'!$J94),ISNUMBER(AK$6)),IF($C95&gt;0,IF(INT((AK$6+6-'Plan'!$J94)/$C95)&gt;=MAX(1,-INT(-(AK$6-'Plan'!$J94)/$C95)),"●",""),""),"")</f>
      </c>
      <c r="AL95" s="20">
        <f>IF(AND(ISNUMBER($C95),ISNUMBER('Plan'!$J94),ISNUMBER(AL$6)),IF($C95&gt;0,IF(INT((AL$6+6-'Plan'!$J94)/$C95)&gt;=MAX(1,-INT(-(AL$6-'Plan'!$J94)/$C95)),"●",""),""),"")</f>
      </c>
      <c r="AM95" s="20">
        <f>IF(AND(ISNUMBER($C95),ISNUMBER('Plan'!$J94),ISNUMBER(AM$6)),IF($C95&gt;0,IF(INT((AM$6+6-'Plan'!$J94)/$C95)&gt;=MAX(1,-INT(-(AM$6-'Plan'!$J94)/$C95)),"●",""),""),"")</f>
      </c>
      <c r="AN95" s="20">
        <f>IF(AND(ISNUMBER($C95),ISNUMBER('Plan'!$J94),ISNUMBER(AN$6)),IF($C95&gt;0,IF(INT((AN$6+6-'Plan'!$J94)/$C95)&gt;=MAX(1,-INT(-(AN$6-'Plan'!$J94)/$C95)),"●",""),""),"")</f>
      </c>
      <c r="AO95" s="20">
        <f>IF(AND(ISNUMBER($C95),ISNUMBER('Plan'!$J94),ISNUMBER(AO$6)),IF($C95&gt;0,IF(INT((AO$6+6-'Plan'!$J94)/$C95)&gt;=MAX(1,-INT(-(AO$6-'Plan'!$J94)/$C95)),"●",""),""),"")</f>
      </c>
      <c r="AP95" s="20">
        <f>IF(AND(ISNUMBER($C95),ISNUMBER('Plan'!$J94),ISNUMBER(AP$6)),IF($C95&gt;0,IF(INT((AP$6+6-'Plan'!$J94)/$C95)&gt;=MAX(1,-INT(-(AP$6-'Plan'!$J94)/$C95)),"●",""),""),"")</f>
      </c>
      <c r="AQ95" s="20">
        <f>IF(AND(ISNUMBER($C95),ISNUMBER('Plan'!$J94),ISNUMBER(AQ$6)),IF($C95&gt;0,IF(INT((AQ$6+6-'Plan'!$J94)/$C95)&gt;=MAX(1,-INT(-(AQ$6-'Plan'!$J94)/$C95)),"●",""),""),"")</f>
      </c>
      <c r="AR95" s="20">
        <f>IF(AND(ISNUMBER($C95),ISNUMBER('Plan'!$J94),ISNUMBER(AR$6)),IF($C95&gt;0,IF(INT((AR$6+6-'Plan'!$J94)/$C95)&gt;=MAX(1,-INT(-(AR$6-'Plan'!$J94)/$C95)),"●",""),""),"")</f>
      </c>
      <c r="AS95" s="20">
        <f>IF(AND(ISNUMBER($C95),ISNUMBER('Plan'!$J94),ISNUMBER(AS$6)),IF($C95&gt;0,IF(INT((AS$6+6-'Plan'!$J94)/$C95)&gt;=MAX(1,-INT(-(AS$6-'Plan'!$J94)/$C95)),"●",""),""),"")</f>
      </c>
      <c r="AT95" s="20">
        <f>IF(AND(ISNUMBER($C95),ISNUMBER('Plan'!$J94),ISNUMBER(AT$6)),IF($C95&gt;0,IF(INT((AT$6+6-'Plan'!$J94)/$C95)&gt;=MAX(1,-INT(-(AT$6-'Plan'!$J94)/$C95)),"●",""),""),"")</f>
      </c>
      <c r="AU95" s="20">
        <f>IF(AND(ISNUMBER($C95),ISNUMBER('Plan'!$J94),ISNUMBER(AU$6)),IF($C95&gt;0,IF(INT((AU$6+6-'Plan'!$J94)/$C95)&gt;=MAX(1,-INT(-(AU$6-'Plan'!$J94)/$C95)),"●",""),""),"")</f>
      </c>
      <c r="AV95" s="20">
        <f>IF(AND(ISNUMBER($C95),ISNUMBER('Plan'!$J94),ISNUMBER(AV$6)),IF($C95&gt;0,IF(INT((AV$6+6-'Plan'!$J94)/$C95)&gt;=MAX(1,-INT(-(AV$6-'Plan'!$J94)/$C95)),"●",""),""),"")</f>
      </c>
      <c r="AW95" s="20">
        <f>IF(AND(ISNUMBER($C95),ISNUMBER('Plan'!$J94),ISNUMBER(AW$6)),IF($C95&gt;0,IF(INT((AW$6+6-'Plan'!$J94)/$C95)&gt;=MAX(1,-INT(-(AW$6-'Plan'!$J94)/$C95)),"●",""),""),"")</f>
      </c>
      <c r="AX95" s="20">
        <f>IF(AND(ISNUMBER($C95),ISNUMBER('Plan'!$J94),ISNUMBER(AX$6)),IF($C95&gt;0,IF(INT((AX$6+6-'Plan'!$J94)/$C95)&gt;=MAX(1,-INT(-(AX$6-'Plan'!$J94)/$C95)),"●",""),""),"")</f>
      </c>
      <c r="AY95" s="20">
        <f>IF(AND(ISNUMBER($C95),ISNUMBER('Plan'!$J94),ISNUMBER(AY$6)),IF($C95&gt;0,IF(INT((AY$6+6-'Plan'!$J94)/$C95)&gt;=MAX(1,-INT(-(AY$6-'Plan'!$J94)/$C95)),"●",""),""),"")</f>
      </c>
      <c r="AZ95" s="20">
        <f>IF(AND(ISNUMBER($C95),ISNUMBER('Plan'!$J94),ISNUMBER(AZ$6)),IF($C95&gt;0,IF(INT((AZ$6+6-'Plan'!$J94)/$C95)&gt;=MAX(1,-INT(-(AZ$6-'Plan'!$J94)/$C95)),"●",""),""),"")</f>
      </c>
      <c r="BA95" s="20">
        <f>IF(AND(ISNUMBER($C95),ISNUMBER('Plan'!$J94),ISNUMBER(BA$6)),IF($C95&gt;0,IF(INT((BA$6+6-'Plan'!$J94)/$C95)&gt;=MAX(1,-INT(-(BA$6-'Plan'!$J94)/$C95)),"●",""),""),"")</f>
      </c>
      <c r="BB95" s="20">
        <f>IF(AND(ISNUMBER($C95),ISNUMBER('Plan'!$J94),ISNUMBER(BB$6)),IF($C95&gt;0,IF(INT((BB$6+6-'Plan'!$J94)/$C95)&gt;=MAX(1,-INT(-(BB$6-'Plan'!$J94)/$C95)),"●",""),""),"")</f>
      </c>
      <c r="BC95" s="20">
        <f>IF(AND(ISNUMBER($C95),ISNUMBER('Plan'!$J94),ISNUMBER(BC$6)),IF($C95&gt;0,IF(INT((BC$6+6-'Plan'!$J94)/$C95)&gt;=MAX(1,-INT(-(BC$6-'Plan'!$J94)/$C95)),"●",""),""),"")</f>
      </c>
      <c r="BD95" s="20">
        <f>IF(AND(ISNUMBER($C95),ISNUMBER('Plan'!$J94),ISNUMBER(BD$6)),IF($C95&gt;0,IF(INT((BD$6+6-'Plan'!$J94)/$C95)&gt;=MAX(1,-INT(-(BD$6-'Plan'!$J94)/$C95)),"●",""),""),"")</f>
      </c>
    </row>
    <row r="96" spans="1:56" x14ac:dyDescent="0.25">
      <c r="A96" s="11">
        <f>IF('Plan'!B95="",IF('Plan'!A95="","",'Plan'!A95),'Plan'!B95)</f>
      </c>
      <c r="B96" s="11">
        <f>IF('Plan'!D95="","",'Plan'!D95)</f>
      </c>
      <c r="C96" s="18">
        <f>IF(ISNUMBER('Plan'!F95),IF('Plan'!G95="meses",'Plan'!F95*365.25/12,IF('Plan'!G95="semanas",'Plan'!F95*7,IF('Plan'!G95="días",'Plan'!F95,""))),"")</f>
      </c>
      <c r="D96" s="19">
        <f>IF(ISNUMBER('Plan'!H95),'Plan'!H95,"")</f>
      </c>
      <c r="E96" s="20">
        <f>IF(AND(ISNUMBER($C96),ISNUMBER('Plan'!$J95),ISNUMBER(E$6)),IF($C96&gt;0,IF(INT((E$6+6-'Plan'!$J95)/$C96)&gt;=MAX(1,-INT(-(E$6-'Plan'!$J95)/$C96)),"●",""),""),"")</f>
      </c>
      <c r="F96" s="20">
        <f>IF(AND(ISNUMBER($C96),ISNUMBER('Plan'!$J95),ISNUMBER(F$6)),IF($C96&gt;0,IF(INT((F$6+6-'Plan'!$J95)/$C96)&gt;=MAX(1,-INT(-(F$6-'Plan'!$J95)/$C96)),"●",""),""),"")</f>
      </c>
      <c r="G96" s="20">
        <f>IF(AND(ISNUMBER($C96),ISNUMBER('Plan'!$J95),ISNUMBER(G$6)),IF($C96&gt;0,IF(INT((G$6+6-'Plan'!$J95)/$C96)&gt;=MAX(1,-INT(-(G$6-'Plan'!$J95)/$C96)),"●",""),""),"")</f>
      </c>
      <c r="H96" s="20">
        <f>IF(AND(ISNUMBER($C96),ISNUMBER('Plan'!$J95),ISNUMBER(H$6)),IF($C96&gt;0,IF(INT((H$6+6-'Plan'!$J95)/$C96)&gt;=MAX(1,-INT(-(H$6-'Plan'!$J95)/$C96)),"●",""),""),"")</f>
      </c>
      <c r="I96" s="20">
        <f>IF(AND(ISNUMBER($C96),ISNUMBER('Plan'!$J95),ISNUMBER(I$6)),IF($C96&gt;0,IF(INT((I$6+6-'Plan'!$J95)/$C96)&gt;=MAX(1,-INT(-(I$6-'Plan'!$J95)/$C96)),"●",""),""),"")</f>
      </c>
      <c r="J96" s="20">
        <f>IF(AND(ISNUMBER($C96),ISNUMBER('Plan'!$J95),ISNUMBER(J$6)),IF($C96&gt;0,IF(INT((J$6+6-'Plan'!$J95)/$C96)&gt;=MAX(1,-INT(-(J$6-'Plan'!$J95)/$C96)),"●",""),""),"")</f>
      </c>
      <c r="K96" s="20">
        <f>IF(AND(ISNUMBER($C96),ISNUMBER('Plan'!$J95),ISNUMBER(K$6)),IF($C96&gt;0,IF(INT((K$6+6-'Plan'!$J95)/$C96)&gt;=MAX(1,-INT(-(K$6-'Plan'!$J95)/$C96)),"●",""),""),"")</f>
      </c>
      <c r="L96" s="20">
        <f>IF(AND(ISNUMBER($C96),ISNUMBER('Plan'!$J95),ISNUMBER(L$6)),IF($C96&gt;0,IF(INT((L$6+6-'Plan'!$J95)/$C96)&gt;=MAX(1,-INT(-(L$6-'Plan'!$J95)/$C96)),"●",""),""),"")</f>
      </c>
      <c r="M96" s="20">
        <f>IF(AND(ISNUMBER($C96),ISNUMBER('Plan'!$J95),ISNUMBER(M$6)),IF($C96&gt;0,IF(INT((M$6+6-'Plan'!$J95)/$C96)&gt;=MAX(1,-INT(-(M$6-'Plan'!$J95)/$C96)),"●",""),""),"")</f>
      </c>
      <c r="N96" s="20">
        <f>IF(AND(ISNUMBER($C96),ISNUMBER('Plan'!$J95),ISNUMBER(N$6)),IF($C96&gt;0,IF(INT((N$6+6-'Plan'!$J95)/$C96)&gt;=MAX(1,-INT(-(N$6-'Plan'!$J95)/$C96)),"●",""),""),"")</f>
      </c>
      <c r="O96" s="20">
        <f>IF(AND(ISNUMBER($C96),ISNUMBER('Plan'!$J95),ISNUMBER(O$6)),IF($C96&gt;0,IF(INT((O$6+6-'Plan'!$J95)/$C96)&gt;=MAX(1,-INT(-(O$6-'Plan'!$J95)/$C96)),"●",""),""),"")</f>
      </c>
      <c r="P96" s="20">
        <f>IF(AND(ISNUMBER($C96),ISNUMBER('Plan'!$J95),ISNUMBER(P$6)),IF($C96&gt;0,IF(INT((P$6+6-'Plan'!$J95)/$C96)&gt;=MAX(1,-INT(-(P$6-'Plan'!$J95)/$C96)),"●",""),""),"")</f>
      </c>
      <c r="Q96" s="20">
        <f>IF(AND(ISNUMBER($C96),ISNUMBER('Plan'!$J95),ISNUMBER(Q$6)),IF($C96&gt;0,IF(INT((Q$6+6-'Plan'!$J95)/$C96)&gt;=MAX(1,-INT(-(Q$6-'Plan'!$J95)/$C96)),"●",""),""),"")</f>
      </c>
      <c r="R96" s="20">
        <f>IF(AND(ISNUMBER($C96),ISNUMBER('Plan'!$J95),ISNUMBER(R$6)),IF($C96&gt;0,IF(INT((R$6+6-'Plan'!$J95)/$C96)&gt;=MAX(1,-INT(-(R$6-'Plan'!$J95)/$C96)),"●",""),""),"")</f>
      </c>
      <c r="S96" s="20">
        <f>IF(AND(ISNUMBER($C96),ISNUMBER('Plan'!$J95),ISNUMBER(S$6)),IF($C96&gt;0,IF(INT((S$6+6-'Plan'!$J95)/$C96)&gt;=MAX(1,-INT(-(S$6-'Plan'!$J95)/$C96)),"●",""),""),"")</f>
      </c>
      <c r="T96" s="20">
        <f>IF(AND(ISNUMBER($C96),ISNUMBER('Plan'!$J95),ISNUMBER(T$6)),IF($C96&gt;0,IF(INT((T$6+6-'Plan'!$J95)/$C96)&gt;=MAX(1,-INT(-(T$6-'Plan'!$J95)/$C96)),"●",""),""),"")</f>
      </c>
      <c r="U96" s="20">
        <f>IF(AND(ISNUMBER($C96),ISNUMBER('Plan'!$J95),ISNUMBER(U$6)),IF($C96&gt;0,IF(INT((U$6+6-'Plan'!$J95)/$C96)&gt;=MAX(1,-INT(-(U$6-'Plan'!$J95)/$C96)),"●",""),""),"")</f>
      </c>
      <c r="V96" s="20">
        <f>IF(AND(ISNUMBER($C96),ISNUMBER('Plan'!$J95),ISNUMBER(V$6)),IF($C96&gt;0,IF(INT((V$6+6-'Plan'!$J95)/$C96)&gt;=MAX(1,-INT(-(V$6-'Plan'!$J95)/$C96)),"●",""),""),"")</f>
      </c>
      <c r="W96" s="20">
        <f>IF(AND(ISNUMBER($C96),ISNUMBER('Plan'!$J95),ISNUMBER(W$6)),IF($C96&gt;0,IF(INT((W$6+6-'Plan'!$J95)/$C96)&gt;=MAX(1,-INT(-(W$6-'Plan'!$J95)/$C96)),"●",""),""),"")</f>
      </c>
      <c r="X96" s="20">
        <f>IF(AND(ISNUMBER($C96),ISNUMBER('Plan'!$J95),ISNUMBER(X$6)),IF($C96&gt;0,IF(INT((X$6+6-'Plan'!$J95)/$C96)&gt;=MAX(1,-INT(-(X$6-'Plan'!$J95)/$C96)),"●",""),""),"")</f>
      </c>
      <c r="Y96" s="20">
        <f>IF(AND(ISNUMBER($C96),ISNUMBER('Plan'!$J95),ISNUMBER(Y$6)),IF($C96&gt;0,IF(INT((Y$6+6-'Plan'!$J95)/$C96)&gt;=MAX(1,-INT(-(Y$6-'Plan'!$J95)/$C96)),"●",""),""),"")</f>
      </c>
      <c r="Z96" s="20">
        <f>IF(AND(ISNUMBER($C96),ISNUMBER('Plan'!$J95),ISNUMBER(Z$6)),IF($C96&gt;0,IF(INT((Z$6+6-'Plan'!$J95)/$C96)&gt;=MAX(1,-INT(-(Z$6-'Plan'!$J95)/$C96)),"●",""),""),"")</f>
      </c>
      <c r="AA96" s="20">
        <f>IF(AND(ISNUMBER($C96),ISNUMBER('Plan'!$J95),ISNUMBER(AA$6)),IF($C96&gt;0,IF(INT((AA$6+6-'Plan'!$J95)/$C96)&gt;=MAX(1,-INT(-(AA$6-'Plan'!$J95)/$C96)),"●",""),""),"")</f>
      </c>
      <c r="AB96" s="20">
        <f>IF(AND(ISNUMBER($C96),ISNUMBER('Plan'!$J95),ISNUMBER(AB$6)),IF($C96&gt;0,IF(INT((AB$6+6-'Plan'!$J95)/$C96)&gt;=MAX(1,-INT(-(AB$6-'Plan'!$J95)/$C96)),"●",""),""),"")</f>
      </c>
      <c r="AC96" s="20">
        <f>IF(AND(ISNUMBER($C96),ISNUMBER('Plan'!$J95),ISNUMBER(AC$6)),IF($C96&gt;0,IF(INT((AC$6+6-'Plan'!$J95)/$C96)&gt;=MAX(1,-INT(-(AC$6-'Plan'!$J95)/$C96)),"●",""),""),"")</f>
      </c>
      <c r="AD96" s="20">
        <f>IF(AND(ISNUMBER($C96),ISNUMBER('Plan'!$J95),ISNUMBER(AD$6)),IF($C96&gt;0,IF(INT((AD$6+6-'Plan'!$J95)/$C96)&gt;=MAX(1,-INT(-(AD$6-'Plan'!$J95)/$C96)),"●",""),""),"")</f>
      </c>
      <c r="AE96" s="20">
        <f>IF(AND(ISNUMBER($C96),ISNUMBER('Plan'!$J95),ISNUMBER(AE$6)),IF($C96&gt;0,IF(INT((AE$6+6-'Plan'!$J95)/$C96)&gt;=MAX(1,-INT(-(AE$6-'Plan'!$J95)/$C96)),"●",""),""),"")</f>
      </c>
      <c r="AF96" s="20">
        <f>IF(AND(ISNUMBER($C96),ISNUMBER('Plan'!$J95),ISNUMBER(AF$6)),IF($C96&gt;0,IF(INT((AF$6+6-'Plan'!$J95)/$C96)&gt;=MAX(1,-INT(-(AF$6-'Plan'!$J95)/$C96)),"●",""),""),"")</f>
      </c>
      <c r="AG96" s="20">
        <f>IF(AND(ISNUMBER($C96),ISNUMBER('Plan'!$J95),ISNUMBER(AG$6)),IF($C96&gt;0,IF(INT((AG$6+6-'Plan'!$J95)/$C96)&gt;=MAX(1,-INT(-(AG$6-'Plan'!$J95)/$C96)),"●",""),""),"")</f>
      </c>
      <c r="AH96" s="20">
        <f>IF(AND(ISNUMBER($C96),ISNUMBER('Plan'!$J95),ISNUMBER(AH$6)),IF($C96&gt;0,IF(INT((AH$6+6-'Plan'!$J95)/$C96)&gt;=MAX(1,-INT(-(AH$6-'Plan'!$J95)/$C96)),"●",""),""),"")</f>
      </c>
      <c r="AI96" s="20">
        <f>IF(AND(ISNUMBER($C96),ISNUMBER('Plan'!$J95),ISNUMBER(AI$6)),IF($C96&gt;0,IF(INT((AI$6+6-'Plan'!$J95)/$C96)&gt;=MAX(1,-INT(-(AI$6-'Plan'!$J95)/$C96)),"●",""),""),"")</f>
      </c>
      <c r="AJ96" s="20">
        <f>IF(AND(ISNUMBER($C96),ISNUMBER('Plan'!$J95),ISNUMBER(AJ$6)),IF($C96&gt;0,IF(INT((AJ$6+6-'Plan'!$J95)/$C96)&gt;=MAX(1,-INT(-(AJ$6-'Plan'!$J95)/$C96)),"●",""),""),"")</f>
      </c>
      <c r="AK96" s="20">
        <f>IF(AND(ISNUMBER($C96),ISNUMBER('Plan'!$J95),ISNUMBER(AK$6)),IF($C96&gt;0,IF(INT((AK$6+6-'Plan'!$J95)/$C96)&gt;=MAX(1,-INT(-(AK$6-'Plan'!$J95)/$C96)),"●",""),""),"")</f>
      </c>
      <c r="AL96" s="20">
        <f>IF(AND(ISNUMBER($C96),ISNUMBER('Plan'!$J95),ISNUMBER(AL$6)),IF($C96&gt;0,IF(INT((AL$6+6-'Plan'!$J95)/$C96)&gt;=MAX(1,-INT(-(AL$6-'Plan'!$J95)/$C96)),"●",""),""),"")</f>
      </c>
      <c r="AM96" s="20">
        <f>IF(AND(ISNUMBER($C96),ISNUMBER('Plan'!$J95),ISNUMBER(AM$6)),IF($C96&gt;0,IF(INT((AM$6+6-'Plan'!$J95)/$C96)&gt;=MAX(1,-INT(-(AM$6-'Plan'!$J95)/$C96)),"●",""),""),"")</f>
      </c>
      <c r="AN96" s="20">
        <f>IF(AND(ISNUMBER($C96),ISNUMBER('Plan'!$J95),ISNUMBER(AN$6)),IF($C96&gt;0,IF(INT((AN$6+6-'Plan'!$J95)/$C96)&gt;=MAX(1,-INT(-(AN$6-'Plan'!$J95)/$C96)),"●",""),""),"")</f>
      </c>
      <c r="AO96" s="20">
        <f>IF(AND(ISNUMBER($C96),ISNUMBER('Plan'!$J95),ISNUMBER(AO$6)),IF($C96&gt;0,IF(INT((AO$6+6-'Plan'!$J95)/$C96)&gt;=MAX(1,-INT(-(AO$6-'Plan'!$J95)/$C96)),"●",""),""),"")</f>
      </c>
      <c r="AP96" s="20">
        <f>IF(AND(ISNUMBER($C96),ISNUMBER('Plan'!$J95),ISNUMBER(AP$6)),IF($C96&gt;0,IF(INT((AP$6+6-'Plan'!$J95)/$C96)&gt;=MAX(1,-INT(-(AP$6-'Plan'!$J95)/$C96)),"●",""),""),"")</f>
      </c>
      <c r="AQ96" s="20">
        <f>IF(AND(ISNUMBER($C96),ISNUMBER('Plan'!$J95),ISNUMBER(AQ$6)),IF($C96&gt;0,IF(INT((AQ$6+6-'Plan'!$J95)/$C96)&gt;=MAX(1,-INT(-(AQ$6-'Plan'!$J95)/$C96)),"●",""),""),"")</f>
      </c>
      <c r="AR96" s="20">
        <f>IF(AND(ISNUMBER($C96),ISNUMBER('Plan'!$J95),ISNUMBER(AR$6)),IF($C96&gt;0,IF(INT((AR$6+6-'Plan'!$J95)/$C96)&gt;=MAX(1,-INT(-(AR$6-'Plan'!$J95)/$C96)),"●",""),""),"")</f>
      </c>
      <c r="AS96" s="20">
        <f>IF(AND(ISNUMBER($C96),ISNUMBER('Plan'!$J95),ISNUMBER(AS$6)),IF($C96&gt;0,IF(INT((AS$6+6-'Plan'!$J95)/$C96)&gt;=MAX(1,-INT(-(AS$6-'Plan'!$J95)/$C96)),"●",""),""),"")</f>
      </c>
      <c r="AT96" s="20">
        <f>IF(AND(ISNUMBER($C96),ISNUMBER('Plan'!$J95),ISNUMBER(AT$6)),IF($C96&gt;0,IF(INT((AT$6+6-'Plan'!$J95)/$C96)&gt;=MAX(1,-INT(-(AT$6-'Plan'!$J95)/$C96)),"●",""),""),"")</f>
      </c>
      <c r="AU96" s="20">
        <f>IF(AND(ISNUMBER($C96),ISNUMBER('Plan'!$J95),ISNUMBER(AU$6)),IF($C96&gt;0,IF(INT((AU$6+6-'Plan'!$J95)/$C96)&gt;=MAX(1,-INT(-(AU$6-'Plan'!$J95)/$C96)),"●",""),""),"")</f>
      </c>
      <c r="AV96" s="20">
        <f>IF(AND(ISNUMBER($C96),ISNUMBER('Plan'!$J95),ISNUMBER(AV$6)),IF($C96&gt;0,IF(INT((AV$6+6-'Plan'!$J95)/$C96)&gt;=MAX(1,-INT(-(AV$6-'Plan'!$J95)/$C96)),"●",""),""),"")</f>
      </c>
      <c r="AW96" s="20">
        <f>IF(AND(ISNUMBER($C96),ISNUMBER('Plan'!$J95),ISNUMBER(AW$6)),IF($C96&gt;0,IF(INT((AW$6+6-'Plan'!$J95)/$C96)&gt;=MAX(1,-INT(-(AW$6-'Plan'!$J95)/$C96)),"●",""),""),"")</f>
      </c>
      <c r="AX96" s="20">
        <f>IF(AND(ISNUMBER($C96),ISNUMBER('Plan'!$J95),ISNUMBER(AX$6)),IF($C96&gt;0,IF(INT((AX$6+6-'Plan'!$J95)/$C96)&gt;=MAX(1,-INT(-(AX$6-'Plan'!$J95)/$C96)),"●",""),""),"")</f>
      </c>
      <c r="AY96" s="20">
        <f>IF(AND(ISNUMBER($C96),ISNUMBER('Plan'!$J95),ISNUMBER(AY$6)),IF($C96&gt;0,IF(INT((AY$6+6-'Plan'!$J95)/$C96)&gt;=MAX(1,-INT(-(AY$6-'Plan'!$J95)/$C96)),"●",""),""),"")</f>
      </c>
      <c r="AZ96" s="20">
        <f>IF(AND(ISNUMBER($C96),ISNUMBER('Plan'!$J95),ISNUMBER(AZ$6)),IF($C96&gt;0,IF(INT((AZ$6+6-'Plan'!$J95)/$C96)&gt;=MAX(1,-INT(-(AZ$6-'Plan'!$J95)/$C96)),"●",""),""),"")</f>
      </c>
      <c r="BA96" s="20">
        <f>IF(AND(ISNUMBER($C96),ISNUMBER('Plan'!$J95),ISNUMBER(BA$6)),IF($C96&gt;0,IF(INT((BA$6+6-'Plan'!$J95)/$C96)&gt;=MAX(1,-INT(-(BA$6-'Plan'!$J95)/$C96)),"●",""),""),"")</f>
      </c>
      <c r="BB96" s="20">
        <f>IF(AND(ISNUMBER($C96),ISNUMBER('Plan'!$J95),ISNUMBER(BB$6)),IF($C96&gt;0,IF(INT((BB$6+6-'Plan'!$J95)/$C96)&gt;=MAX(1,-INT(-(BB$6-'Plan'!$J95)/$C96)),"●",""),""),"")</f>
      </c>
      <c r="BC96" s="20">
        <f>IF(AND(ISNUMBER($C96),ISNUMBER('Plan'!$J95),ISNUMBER(BC$6)),IF($C96&gt;0,IF(INT((BC$6+6-'Plan'!$J95)/$C96)&gt;=MAX(1,-INT(-(BC$6-'Plan'!$J95)/$C96)),"●",""),""),"")</f>
      </c>
      <c r="BD96" s="20">
        <f>IF(AND(ISNUMBER($C96),ISNUMBER('Plan'!$J95),ISNUMBER(BD$6)),IF($C96&gt;0,IF(INT((BD$6+6-'Plan'!$J95)/$C96)&gt;=MAX(1,-INT(-(BD$6-'Plan'!$J95)/$C96)),"●",""),""),"")</f>
      </c>
    </row>
    <row r="97" spans="1:56" x14ac:dyDescent="0.25">
      <c r="A97" s="11">
        <f>IF('Plan'!B96="",IF('Plan'!A96="","",'Plan'!A96),'Plan'!B96)</f>
      </c>
      <c r="B97" s="11">
        <f>IF('Plan'!D96="","",'Plan'!D96)</f>
      </c>
      <c r="C97" s="18">
        <f>IF(ISNUMBER('Plan'!F96),IF('Plan'!G96="meses",'Plan'!F96*365.25/12,IF('Plan'!G96="semanas",'Plan'!F96*7,IF('Plan'!G96="días",'Plan'!F96,""))),"")</f>
      </c>
      <c r="D97" s="19">
        <f>IF(ISNUMBER('Plan'!H96),'Plan'!H96,"")</f>
      </c>
      <c r="E97" s="20">
        <f>IF(AND(ISNUMBER($C97),ISNUMBER('Plan'!$J96),ISNUMBER(E$6)),IF($C97&gt;0,IF(INT((E$6+6-'Plan'!$J96)/$C97)&gt;=MAX(1,-INT(-(E$6-'Plan'!$J96)/$C97)),"●",""),""),"")</f>
      </c>
      <c r="F97" s="20">
        <f>IF(AND(ISNUMBER($C97),ISNUMBER('Plan'!$J96),ISNUMBER(F$6)),IF($C97&gt;0,IF(INT((F$6+6-'Plan'!$J96)/$C97)&gt;=MAX(1,-INT(-(F$6-'Plan'!$J96)/$C97)),"●",""),""),"")</f>
      </c>
      <c r="G97" s="20">
        <f>IF(AND(ISNUMBER($C97),ISNUMBER('Plan'!$J96),ISNUMBER(G$6)),IF($C97&gt;0,IF(INT((G$6+6-'Plan'!$J96)/$C97)&gt;=MAX(1,-INT(-(G$6-'Plan'!$J96)/$C97)),"●",""),""),"")</f>
      </c>
      <c r="H97" s="20">
        <f>IF(AND(ISNUMBER($C97),ISNUMBER('Plan'!$J96),ISNUMBER(H$6)),IF($C97&gt;0,IF(INT((H$6+6-'Plan'!$J96)/$C97)&gt;=MAX(1,-INT(-(H$6-'Plan'!$J96)/$C97)),"●",""),""),"")</f>
      </c>
      <c r="I97" s="20">
        <f>IF(AND(ISNUMBER($C97),ISNUMBER('Plan'!$J96),ISNUMBER(I$6)),IF($C97&gt;0,IF(INT((I$6+6-'Plan'!$J96)/$C97)&gt;=MAX(1,-INT(-(I$6-'Plan'!$J96)/$C97)),"●",""),""),"")</f>
      </c>
      <c r="J97" s="20">
        <f>IF(AND(ISNUMBER($C97),ISNUMBER('Plan'!$J96),ISNUMBER(J$6)),IF($C97&gt;0,IF(INT((J$6+6-'Plan'!$J96)/$C97)&gt;=MAX(1,-INT(-(J$6-'Plan'!$J96)/$C97)),"●",""),""),"")</f>
      </c>
      <c r="K97" s="20">
        <f>IF(AND(ISNUMBER($C97),ISNUMBER('Plan'!$J96),ISNUMBER(K$6)),IF($C97&gt;0,IF(INT((K$6+6-'Plan'!$J96)/$C97)&gt;=MAX(1,-INT(-(K$6-'Plan'!$J96)/$C97)),"●",""),""),"")</f>
      </c>
      <c r="L97" s="20">
        <f>IF(AND(ISNUMBER($C97),ISNUMBER('Plan'!$J96),ISNUMBER(L$6)),IF($C97&gt;0,IF(INT((L$6+6-'Plan'!$J96)/$C97)&gt;=MAX(1,-INT(-(L$6-'Plan'!$J96)/$C97)),"●",""),""),"")</f>
      </c>
      <c r="M97" s="20">
        <f>IF(AND(ISNUMBER($C97),ISNUMBER('Plan'!$J96),ISNUMBER(M$6)),IF($C97&gt;0,IF(INT((M$6+6-'Plan'!$J96)/$C97)&gt;=MAX(1,-INT(-(M$6-'Plan'!$J96)/$C97)),"●",""),""),"")</f>
      </c>
      <c r="N97" s="20">
        <f>IF(AND(ISNUMBER($C97),ISNUMBER('Plan'!$J96),ISNUMBER(N$6)),IF($C97&gt;0,IF(INT((N$6+6-'Plan'!$J96)/$C97)&gt;=MAX(1,-INT(-(N$6-'Plan'!$J96)/$C97)),"●",""),""),"")</f>
      </c>
      <c r="O97" s="20">
        <f>IF(AND(ISNUMBER($C97),ISNUMBER('Plan'!$J96),ISNUMBER(O$6)),IF($C97&gt;0,IF(INT((O$6+6-'Plan'!$J96)/$C97)&gt;=MAX(1,-INT(-(O$6-'Plan'!$J96)/$C97)),"●",""),""),"")</f>
      </c>
      <c r="P97" s="20">
        <f>IF(AND(ISNUMBER($C97),ISNUMBER('Plan'!$J96),ISNUMBER(P$6)),IF($C97&gt;0,IF(INT((P$6+6-'Plan'!$J96)/$C97)&gt;=MAX(1,-INT(-(P$6-'Plan'!$J96)/$C97)),"●",""),""),"")</f>
      </c>
      <c r="Q97" s="20">
        <f>IF(AND(ISNUMBER($C97),ISNUMBER('Plan'!$J96),ISNUMBER(Q$6)),IF($C97&gt;0,IF(INT((Q$6+6-'Plan'!$J96)/$C97)&gt;=MAX(1,-INT(-(Q$6-'Plan'!$J96)/$C97)),"●",""),""),"")</f>
      </c>
      <c r="R97" s="20">
        <f>IF(AND(ISNUMBER($C97),ISNUMBER('Plan'!$J96),ISNUMBER(R$6)),IF($C97&gt;0,IF(INT((R$6+6-'Plan'!$J96)/$C97)&gt;=MAX(1,-INT(-(R$6-'Plan'!$J96)/$C97)),"●",""),""),"")</f>
      </c>
      <c r="S97" s="20">
        <f>IF(AND(ISNUMBER($C97),ISNUMBER('Plan'!$J96),ISNUMBER(S$6)),IF($C97&gt;0,IF(INT((S$6+6-'Plan'!$J96)/$C97)&gt;=MAX(1,-INT(-(S$6-'Plan'!$J96)/$C97)),"●",""),""),"")</f>
      </c>
      <c r="T97" s="20">
        <f>IF(AND(ISNUMBER($C97),ISNUMBER('Plan'!$J96),ISNUMBER(T$6)),IF($C97&gt;0,IF(INT((T$6+6-'Plan'!$J96)/$C97)&gt;=MAX(1,-INT(-(T$6-'Plan'!$J96)/$C97)),"●",""),""),"")</f>
      </c>
      <c r="U97" s="20">
        <f>IF(AND(ISNUMBER($C97),ISNUMBER('Plan'!$J96),ISNUMBER(U$6)),IF($C97&gt;0,IF(INT((U$6+6-'Plan'!$J96)/$C97)&gt;=MAX(1,-INT(-(U$6-'Plan'!$J96)/$C97)),"●",""),""),"")</f>
      </c>
      <c r="V97" s="20">
        <f>IF(AND(ISNUMBER($C97),ISNUMBER('Plan'!$J96),ISNUMBER(V$6)),IF($C97&gt;0,IF(INT((V$6+6-'Plan'!$J96)/$C97)&gt;=MAX(1,-INT(-(V$6-'Plan'!$J96)/$C97)),"●",""),""),"")</f>
      </c>
      <c r="W97" s="20">
        <f>IF(AND(ISNUMBER($C97),ISNUMBER('Plan'!$J96),ISNUMBER(W$6)),IF($C97&gt;0,IF(INT((W$6+6-'Plan'!$J96)/$C97)&gt;=MAX(1,-INT(-(W$6-'Plan'!$J96)/$C97)),"●",""),""),"")</f>
      </c>
      <c r="X97" s="20">
        <f>IF(AND(ISNUMBER($C97),ISNUMBER('Plan'!$J96),ISNUMBER(X$6)),IF($C97&gt;0,IF(INT((X$6+6-'Plan'!$J96)/$C97)&gt;=MAX(1,-INT(-(X$6-'Plan'!$J96)/$C97)),"●",""),""),"")</f>
      </c>
      <c r="Y97" s="20">
        <f>IF(AND(ISNUMBER($C97),ISNUMBER('Plan'!$J96),ISNUMBER(Y$6)),IF($C97&gt;0,IF(INT((Y$6+6-'Plan'!$J96)/$C97)&gt;=MAX(1,-INT(-(Y$6-'Plan'!$J96)/$C97)),"●",""),""),"")</f>
      </c>
      <c r="Z97" s="20">
        <f>IF(AND(ISNUMBER($C97),ISNUMBER('Plan'!$J96),ISNUMBER(Z$6)),IF($C97&gt;0,IF(INT((Z$6+6-'Plan'!$J96)/$C97)&gt;=MAX(1,-INT(-(Z$6-'Plan'!$J96)/$C97)),"●",""),""),"")</f>
      </c>
      <c r="AA97" s="20">
        <f>IF(AND(ISNUMBER($C97),ISNUMBER('Plan'!$J96),ISNUMBER(AA$6)),IF($C97&gt;0,IF(INT((AA$6+6-'Plan'!$J96)/$C97)&gt;=MAX(1,-INT(-(AA$6-'Plan'!$J96)/$C97)),"●",""),""),"")</f>
      </c>
      <c r="AB97" s="20">
        <f>IF(AND(ISNUMBER($C97),ISNUMBER('Plan'!$J96),ISNUMBER(AB$6)),IF($C97&gt;0,IF(INT((AB$6+6-'Plan'!$J96)/$C97)&gt;=MAX(1,-INT(-(AB$6-'Plan'!$J96)/$C97)),"●",""),""),"")</f>
      </c>
      <c r="AC97" s="20">
        <f>IF(AND(ISNUMBER($C97),ISNUMBER('Plan'!$J96),ISNUMBER(AC$6)),IF($C97&gt;0,IF(INT((AC$6+6-'Plan'!$J96)/$C97)&gt;=MAX(1,-INT(-(AC$6-'Plan'!$J96)/$C97)),"●",""),""),"")</f>
      </c>
      <c r="AD97" s="20">
        <f>IF(AND(ISNUMBER($C97),ISNUMBER('Plan'!$J96),ISNUMBER(AD$6)),IF($C97&gt;0,IF(INT((AD$6+6-'Plan'!$J96)/$C97)&gt;=MAX(1,-INT(-(AD$6-'Plan'!$J96)/$C97)),"●",""),""),"")</f>
      </c>
      <c r="AE97" s="20">
        <f>IF(AND(ISNUMBER($C97),ISNUMBER('Plan'!$J96),ISNUMBER(AE$6)),IF($C97&gt;0,IF(INT((AE$6+6-'Plan'!$J96)/$C97)&gt;=MAX(1,-INT(-(AE$6-'Plan'!$J96)/$C97)),"●",""),""),"")</f>
      </c>
      <c r="AF97" s="20">
        <f>IF(AND(ISNUMBER($C97),ISNUMBER('Plan'!$J96),ISNUMBER(AF$6)),IF($C97&gt;0,IF(INT((AF$6+6-'Plan'!$J96)/$C97)&gt;=MAX(1,-INT(-(AF$6-'Plan'!$J96)/$C97)),"●",""),""),"")</f>
      </c>
      <c r="AG97" s="20">
        <f>IF(AND(ISNUMBER($C97),ISNUMBER('Plan'!$J96),ISNUMBER(AG$6)),IF($C97&gt;0,IF(INT((AG$6+6-'Plan'!$J96)/$C97)&gt;=MAX(1,-INT(-(AG$6-'Plan'!$J96)/$C97)),"●",""),""),"")</f>
      </c>
      <c r="AH97" s="20">
        <f>IF(AND(ISNUMBER($C97),ISNUMBER('Plan'!$J96),ISNUMBER(AH$6)),IF($C97&gt;0,IF(INT((AH$6+6-'Plan'!$J96)/$C97)&gt;=MAX(1,-INT(-(AH$6-'Plan'!$J96)/$C97)),"●",""),""),"")</f>
      </c>
      <c r="AI97" s="20">
        <f>IF(AND(ISNUMBER($C97),ISNUMBER('Plan'!$J96),ISNUMBER(AI$6)),IF($C97&gt;0,IF(INT((AI$6+6-'Plan'!$J96)/$C97)&gt;=MAX(1,-INT(-(AI$6-'Plan'!$J96)/$C97)),"●",""),""),"")</f>
      </c>
      <c r="AJ97" s="20">
        <f>IF(AND(ISNUMBER($C97),ISNUMBER('Plan'!$J96),ISNUMBER(AJ$6)),IF($C97&gt;0,IF(INT((AJ$6+6-'Plan'!$J96)/$C97)&gt;=MAX(1,-INT(-(AJ$6-'Plan'!$J96)/$C97)),"●",""),""),"")</f>
      </c>
      <c r="AK97" s="20">
        <f>IF(AND(ISNUMBER($C97),ISNUMBER('Plan'!$J96),ISNUMBER(AK$6)),IF($C97&gt;0,IF(INT((AK$6+6-'Plan'!$J96)/$C97)&gt;=MAX(1,-INT(-(AK$6-'Plan'!$J96)/$C97)),"●",""),""),"")</f>
      </c>
      <c r="AL97" s="20">
        <f>IF(AND(ISNUMBER($C97),ISNUMBER('Plan'!$J96),ISNUMBER(AL$6)),IF($C97&gt;0,IF(INT((AL$6+6-'Plan'!$J96)/$C97)&gt;=MAX(1,-INT(-(AL$6-'Plan'!$J96)/$C97)),"●",""),""),"")</f>
      </c>
      <c r="AM97" s="20">
        <f>IF(AND(ISNUMBER($C97),ISNUMBER('Plan'!$J96),ISNUMBER(AM$6)),IF($C97&gt;0,IF(INT((AM$6+6-'Plan'!$J96)/$C97)&gt;=MAX(1,-INT(-(AM$6-'Plan'!$J96)/$C97)),"●",""),""),"")</f>
      </c>
      <c r="AN97" s="20">
        <f>IF(AND(ISNUMBER($C97),ISNUMBER('Plan'!$J96),ISNUMBER(AN$6)),IF($C97&gt;0,IF(INT((AN$6+6-'Plan'!$J96)/$C97)&gt;=MAX(1,-INT(-(AN$6-'Plan'!$J96)/$C97)),"●",""),""),"")</f>
      </c>
      <c r="AO97" s="20">
        <f>IF(AND(ISNUMBER($C97),ISNUMBER('Plan'!$J96),ISNUMBER(AO$6)),IF($C97&gt;0,IF(INT((AO$6+6-'Plan'!$J96)/$C97)&gt;=MAX(1,-INT(-(AO$6-'Plan'!$J96)/$C97)),"●",""),""),"")</f>
      </c>
      <c r="AP97" s="20">
        <f>IF(AND(ISNUMBER($C97),ISNUMBER('Plan'!$J96),ISNUMBER(AP$6)),IF($C97&gt;0,IF(INT((AP$6+6-'Plan'!$J96)/$C97)&gt;=MAX(1,-INT(-(AP$6-'Plan'!$J96)/$C97)),"●",""),""),"")</f>
      </c>
      <c r="AQ97" s="20">
        <f>IF(AND(ISNUMBER($C97),ISNUMBER('Plan'!$J96),ISNUMBER(AQ$6)),IF($C97&gt;0,IF(INT((AQ$6+6-'Plan'!$J96)/$C97)&gt;=MAX(1,-INT(-(AQ$6-'Plan'!$J96)/$C97)),"●",""),""),"")</f>
      </c>
      <c r="AR97" s="20">
        <f>IF(AND(ISNUMBER($C97),ISNUMBER('Plan'!$J96),ISNUMBER(AR$6)),IF($C97&gt;0,IF(INT((AR$6+6-'Plan'!$J96)/$C97)&gt;=MAX(1,-INT(-(AR$6-'Plan'!$J96)/$C97)),"●",""),""),"")</f>
      </c>
      <c r="AS97" s="20">
        <f>IF(AND(ISNUMBER($C97),ISNUMBER('Plan'!$J96),ISNUMBER(AS$6)),IF($C97&gt;0,IF(INT((AS$6+6-'Plan'!$J96)/$C97)&gt;=MAX(1,-INT(-(AS$6-'Plan'!$J96)/$C97)),"●",""),""),"")</f>
      </c>
      <c r="AT97" s="20">
        <f>IF(AND(ISNUMBER($C97),ISNUMBER('Plan'!$J96),ISNUMBER(AT$6)),IF($C97&gt;0,IF(INT((AT$6+6-'Plan'!$J96)/$C97)&gt;=MAX(1,-INT(-(AT$6-'Plan'!$J96)/$C97)),"●",""),""),"")</f>
      </c>
      <c r="AU97" s="20">
        <f>IF(AND(ISNUMBER($C97),ISNUMBER('Plan'!$J96),ISNUMBER(AU$6)),IF($C97&gt;0,IF(INT((AU$6+6-'Plan'!$J96)/$C97)&gt;=MAX(1,-INT(-(AU$6-'Plan'!$J96)/$C97)),"●",""),""),"")</f>
      </c>
      <c r="AV97" s="20">
        <f>IF(AND(ISNUMBER($C97),ISNUMBER('Plan'!$J96),ISNUMBER(AV$6)),IF($C97&gt;0,IF(INT((AV$6+6-'Plan'!$J96)/$C97)&gt;=MAX(1,-INT(-(AV$6-'Plan'!$J96)/$C97)),"●",""),""),"")</f>
      </c>
      <c r="AW97" s="20">
        <f>IF(AND(ISNUMBER($C97),ISNUMBER('Plan'!$J96),ISNUMBER(AW$6)),IF($C97&gt;0,IF(INT((AW$6+6-'Plan'!$J96)/$C97)&gt;=MAX(1,-INT(-(AW$6-'Plan'!$J96)/$C97)),"●",""),""),"")</f>
      </c>
      <c r="AX97" s="20">
        <f>IF(AND(ISNUMBER($C97),ISNUMBER('Plan'!$J96),ISNUMBER(AX$6)),IF($C97&gt;0,IF(INT((AX$6+6-'Plan'!$J96)/$C97)&gt;=MAX(1,-INT(-(AX$6-'Plan'!$J96)/$C97)),"●",""),""),"")</f>
      </c>
      <c r="AY97" s="20">
        <f>IF(AND(ISNUMBER($C97),ISNUMBER('Plan'!$J96),ISNUMBER(AY$6)),IF($C97&gt;0,IF(INT((AY$6+6-'Plan'!$J96)/$C97)&gt;=MAX(1,-INT(-(AY$6-'Plan'!$J96)/$C97)),"●",""),""),"")</f>
      </c>
      <c r="AZ97" s="20">
        <f>IF(AND(ISNUMBER($C97),ISNUMBER('Plan'!$J96),ISNUMBER(AZ$6)),IF($C97&gt;0,IF(INT((AZ$6+6-'Plan'!$J96)/$C97)&gt;=MAX(1,-INT(-(AZ$6-'Plan'!$J96)/$C97)),"●",""),""),"")</f>
      </c>
      <c r="BA97" s="20">
        <f>IF(AND(ISNUMBER($C97),ISNUMBER('Plan'!$J96),ISNUMBER(BA$6)),IF($C97&gt;0,IF(INT((BA$6+6-'Plan'!$J96)/$C97)&gt;=MAX(1,-INT(-(BA$6-'Plan'!$J96)/$C97)),"●",""),""),"")</f>
      </c>
      <c r="BB97" s="20">
        <f>IF(AND(ISNUMBER($C97),ISNUMBER('Plan'!$J96),ISNUMBER(BB$6)),IF($C97&gt;0,IF(INT((BB$6+6-'Plan'!$J96)/$C97)&gt;=MAX(1,-INT(-(BB$6-'Plan'!$J96)/$C97)),"●",""),""),"")</f>
      </c>
      <c r="BC97" s="20">
        <f>IF(AND(ISNUMBER($C97),ISNUMBER('Plan'!$J96),ISNUMBER(BC$6)),IF($C97&gt;0,IF(INT((BC$6+6-'Plan'!$J96)/$C97)&gt;=MAX(1,-INT(-(BC$6-'Plan'!$J96)/$C97)),"●",""),""),"")</f>
      </c>
      <c r="BD97" s="20">
        <f>IF(AND(ISNUMBER($C97),ISNUMBER('Plan'!$J96),ISNUMBER(BD$6)),IF($C97&gt;0,IF(INT((BD$6+6-'Plan'!$J96)/$C97)&gt;=MAX(1,-INT(-(BD$6-'Plan'!$J96)/$C97)),"●",""),""),"")</f>
      </c>
    </row>
    <row r="98" spans="1:56" x14ac:dyDescent="0.25">
      <c r="A98" s="11">
        <f>IF('Plan'!B97="",IF('Plan'!A97="","",'Plan'!A97),'Plan'!B97)</f>
      </c>
      <c r="B98" s="11">
        <f>IF('Plan'!D97="","",'Plan'!D97)</f>
      </c>
      <c r="C98" s="18">
        <f>IF(ISNUMBER('Plan'!F97),IF('Plan'!G97="meses",'Plan'!F97*365.25/12,IF('Plan'!G97="semanas",'Plan'!F97*7,IF('Plan'!G97="días",'Plan'!F97,""))),"")</f>
      </c>
      <c r="D98" s="19">
        <f>IF(ISNUMBER('Plan'!H97),'Plan'!H97,"")</f>
      </c>
      <c r="E98" s="20">
        <f>IF(AND(ISNUMBER($C98),ISNUMBER('Plan'!$J97),ISNUMBER(E$6)),IF($C98&gt;0,IF(INT((E$6+6-'Plan'!$J97)/$C98)&gt;=MAX(1,-INT(-(E$6-'Plan'!$J97)/$C98)),"●",""),""),"")</f>
      </c>
      <c r="F98" s="20">
        <f>IF(AND(ISNUMBER($C98),ISNUMBER('Plan'!$J97),ISNUMBER(F$6)),IF($C98&gt;0,IF(INT((F$6+6-'Plan'!$J97)/$C98)&gt;=MAX(1,-INT(-(F$6-'Plan'!$J97)/$C98)),"●",""),""),"")</f>
      </c>
      <c r="G98" s="20">
        <f>IF(AND(ISNUMBER($C98),ISNUMBER('Plan'!$J97),ISNUMBER(G$6)),IF($C98&gt;0,IF(INT((G$6+6-'Plan'!$J97)/$C98)&gt;=MAX(1,-INT(-(G$6-'Plan'!$J97)/$C98)),"●",""),""),"")</f>
      </c>
      <c r="H98" s="20">
        <f>IF(AND(ISNUMBER($C98),ISNUMBER('Plan'!$J97),ISNUMBER(H$6)),IF($C98&gt;0,IF(INT((H$6+6-'Plan'!$J97)/$C98)&gt;=MAX(1,-INT(-(H$6-'Plan'!$J97)/$C98)),"●",""),""),"")</f>
      </c>
      <c r="I98" s="20">
        <f>IF(AND(ISNUMBER($C98),ISNUMBER('Plan'!$J97),ISNUMBER(I$6)),IF($C98&gt;0,IF(INT((I$6+6-'Plan'!$J97)/$C98)&gt;=MAX(1,-INT(-(I$6-'Plan'!$J97)/$C98)),"●",""),""),"")</f>
      </c>
      <c r="J98" s="20">
        <f>IF(AND(ISNUMBER($C98),ISNUMBER('Plan'!$J97),ISNUMBER(J$6)),IF($C98&gt;0,IF(INT((J$6+6-'Plan'!$J97)/$C98)&gt;=MAX(1,-INT(-(J$6-'Plan'!$J97)/$C98)),"●",""),""),"")</f>
      </c>
      <c r="K98" s="20">
        <f>IF(AND(ISNUMBER($C98),ISNUMBER('Plan'!$J97),ISNUMBER(K$6)),IF($C98&gt;0,IF(INT((K$6+6-'Plan'!$J97)/$C98)&gt;=MAX(1,-INT(-(K$6-'Plan'!$J97)/$C98)),"●",""),""),"")</f>
      </c>
      <c r="L98" s="20">
        <f>IF(AND(ISNUMBER($C98),ISNUMBER('Plan'!$J97),ISNUMBER(L$6)),IF($C98&gt;0,IF(INT((L$6+6-'Plan'!$J97)/$C98)&gt;=MAX(1,-INT(-(L$6-'Plan'!$J97)/$C98)),"●",""),""),"")</f>
      </c>
      <c r="M98" s="20">
        <f>IF(AND(ISNUMBER($C98),ISNUMBER('Plan'!$J97),ISNUMBER(M$6)),IF($C98&gt;0,IF(INT((M$6+6-'Plan'!$J97)/$C98)&gt;=MAX(1,-INT(-(M$6-'Plan'!$J97)/$C98)),"●",""),""),"")</f>
      </c>
      <c r="N98" s="20">
        <f>IF(AND(ISNUMBER($C98),ISNUMBER('Plan'!$J97),ISNUMBER(N$6)),IF($C98&gt;0,IF(INT((N$6+6-'Plan'!$J97)/$C98)&gt;=MAX(1,-INT(-(N$6-'Plan'!$J97)/$C98)),"●",""),""),"")</f>
      </c>
      <c r="O98" s="20">
        <f>IF(AND(ISNUMBER($C98),ISNUMBER('Plan'!$J97),ISNUMBER(O$6)),IF($C98&gt;0,IF(INT((O$6+6-'Plan'!$J97)/$C98)&gt;=MAX(1,-INT(-(O$6-'Plan'!$J97)/$C98)),"●",""),""),"")</f>
      </c>
      <c r="P98" s="20">
        <f>IF(AND(ISNUMBER($C98),ISNUMBER('Plan'!$J97),ISNUMBER(P$6)),IF($C98&gt;0,IF(INT((P$6+6-'Plan'!$J97)/$C98)&gt;=MAX(1,-INT(-(P$6-'Plan'!$J97)/$C98)),"●",""),""),"")</f>
      </c>
      <c r="Q98" s="20">
        <f>IF(AND(ISNUMBER($C98),ISNUMBER('Plan'!$J97),ISNUMBER(Q$6)),IF($C98&gt;0,IF(INT((Q$6+6-'Plan'!$J97)/$C98)&gt;=MAX(1,-INT(-(Q$6-'Plan'!$J97)/$C98)),"●",""),""),"")</f>
      </c>
      <c r="R98" s="20">
        <f>IF(AND(ISNUMBER($C98),ISNUMBER('Plan'!$J97),ISNUMBER(R$6)),IF($C98&gt;0,IF(INT((R$6+6-'Plan'!$J97)/$C98)&gt;=MAX(1,-INT(-(R$6-'Plan'!$J97)/$C98)),"●",""),""),"")</f>
      </c>
      <c r="S98" s="20">
        <f>IF(AND(ISNUMBER($C98),ISNUMBER('Plan'!$J97),ISNUMBER(S$6)),IF($C98&gt;0,IF(INT((S$6+6-'Plan'!$J97)/$C98)&gt;=MAX(1,-INT(-(S$6-'Plan'!$J97)/$C98)),"●",""),""),"")</f>
      </c>
      <c r="T98" s="20">
        <f>IF(AND(ISNUMBER($C98),ISNUMBER('Plan'!$J97),ISNUMBER(T$6)),IF($C98&gt;0,IF(INT((T$6+6-'Plan'!$J97)/$C98)&gt;=MAX(1,-INT(-(T$6-'Plan'!$J97)/$C98)),"●",""),""),"")</f>
      </c>
      <c r="U98" s="20">
        <f>IF(AND(ISNUMBER($C98),ISNUMBER('Plan'!$J97),ISNUMBER(U$6)),IF($C98&gt;0,IF(INT((U$6+6-'Plan'!$J97)/$C98)&gt;=MAX(1,-INT(-(U$6-'Plan'!$J97)/$C98)),"●",""),""),"")</f>
      </c>
      <c r="V98" s="20">
        <f>IF(AND(ISNUMBER($C98),ISNUMBER('Plan'!$J97),ISNUMBER(V$6)),IF($C98&gt;0,IF(INT((V$6+6-'Plan'!$J97)/$C98)&gt;=MAX(1,-INT(-(V$6-'Plan'!$J97)/$C98)),"●",""),""),"")</f>
      </c>
      <c r="W98" s="20">
        <f>IF(AND(ISNUMBER($C98),ISNUMBER('Plan'!$J97),ISNUMBER(W$6)),IF($C98&gt;0,IF(INT((W$6+6-'Plan'!$J97)/$C98)&gt;=MAX(1,-INT(-(W$6-'Plan'!$J97)/$C98)),"●",""),""),"")</f>
      </c>
      <c r="X98" s="20">
        <f>IF(AND(ISNUMBER($C98),ISNUMBER('Plan'!$J97),ISNUMBER(X$6)),IF($C98&gt;0,IF(INT((X$6+6-'Plan'!$J97)/$C98)&gt;=MAX(1,-INT(-(X$6-'Plan'!$J97)/$C98)),"●",""),""),"")</f>
      </c>
      <c r="Y98" s="20">
        <f>IF(AND(ISNUMBER($C98),ISNUMBER('Plan'!$J97),ISNUMBER(Y$6)),IF($C98&gt;0,IF(INT((Y$6+6-'Plan'!$J97)/$C98)&gt;=MAX(1,-INT(-(Y$6-'Plan'!$J97)/$C98)),"●",""),""),"")</f>
      </c>
      <c r="Z98" s="20">
        <f>IF(AND(ISNUMBER($C98),ISNUMBER('Plan'!$J97),ISNUMBER(Z$6)),IF($C98&gt;0,IF(INT((Z$6+6-'Plan'!$J97)/$C98)&gt;=MAX(1,-INT(-(Z$6-'Plan'!$J97)/$C98)),"●",""),""),"")</f>
      </c>
      <c r="AA98" s="20">
        <f>IF(AND(ISNUMBER($C98),ISNUMBER('Plan'!$J97),ISNUMBER(AA$6)),IF($C98&gt;0,IF(INT((AA$6+6-'Plan'!$J97)/$C98)&gt;=MAX(1,-INT(-(AA$6-'Plan'!$J97)/$C98)),"●",""),""),"")</f>
      </c>
      <c r="AB98" s="20">
        <f>IF(AND(ISNUMBER($C98),ISNUMBER('Plan'!$J97),ISNUMBER(AB$6)),IF($C98&gt;0,IF(INT((AB$6+6-'Plan'!$J97)/$C98)&gt;=MAX(1,-INT(-(AB$6-'Plan'!$J97)/$C98)),"●",""),""),"")</f>
      </c>
      <c r="AC98" s="20">
        <f>IF(AND(ISNUMBER($C98),ISNUMBER('Plan'!$J97),ISNUMBER(AC$6)),IF($C98&gt;0,IF(INT((AC$6+6-'Plan'!$J97)/$C98)&gt;=MAX(1,-INT(-(AC$6-'Plan'!$J97)/$C98)),"●",""),""),"")</f>
      </c>
      <c r="AD98" s="20">
        <f>IF(AND(ISNUMBER($C98),ISNUMBER('Plan'!$J97),ISNUMBER(AD$6)),IF($C98&gt;0,IF(INT((AD$6+6-'Plan'!$J97)/$C98)&gt;=MAX(1,-INT(-(AD$6-'Plan'!$J97)/$C98)),"●",""),""),"")</f>
      </c>
      <c r="AE98" s="20">
        <f>IF(AND(ISNUMBER($C98),ISNUMBER('Plan'!$J97),ISNUMBER(AE$6)),IF($C98&gt;0,IF(INT((AE$6+6-'Plan'!$J97)/$C98)&gt;=MAX(1,-INT(-(AE$6-'Plan'!$J97)/$C98)),"●",""),""),"")</f>
      </c>
      <c r="AF98" s="20">
        <f>IF(AND(ISNUMBER($C98),ISNUMBER('Plan'!$J97),ISNUMBER(AF$6)),IF($C98&gt;0,IF(INT((AF$6+6-'Plan'!$J97)/$C98)&gt;=MAX(1,-INT(-(AF$6-'Plan'!$J97)/$C98)),"●",""),""),"")</f>
      </c>
      <c r="AG98" s="20">
        <f>IF(AND(ISNUMBER($C98),ISNUMBER('Plan'!$J97),ISNUMBER(AG$6)),IF($C98&gt;0,IF(INT((AG$6+6-'Plan'!$J97)/$C98)&gt;=MAX(1,-INT(-(AG$6-'Plan'!$J97)/$C98)),"●",""),""),"")</f>
      </c>
      <c r="AH98" s="20">
        <f>IF(AND(ISNUMBER($C98),ISNUMBER('Plan'!$J97),ISNUMBER(AH$6)),IF($C98&gt;0,IF(INT((AH$6+6-'Plan'!$J97)/$C98)&gt;=MAX(1,-INT(-(AH$6-'Plan'!$J97)/$C98)),"●",""),""),"")</f>
      </c>
      <c r="AI98" s="20">
        <f>IF(AND(ISNUMBER($C98),ISNUMBER('Plan'!$J97),ISNUMBER(AI$6)),IF($C98&gt;0,IF(INT((AI$6+6-'Plan'!$J97)/$C98)&gt;=MAX(1,-INT(-(AI$6-'Plan'!$J97)/$C98)),"●",""),""),"")</f>
      </c>
      <c r="AJ98" s="20">
        <f>IF(AND(ISNUMBER($C98),ISNUMBER('Plan'!$J97),ISNUMBER(AJ$6)),IF($C98&gt;0,IF(INT((AJ$6+6-'Plan'!$J97)/$C98)&gt;=MAX(1,-INT(-(AJ$6-'Plan'!$J97)/$C98)),"●",""),""),"")</f>
      </c>
      <c r="AK98" s="20">
        <f>IF(AND(ISNUMBER($C98),ISNUMBER('Plan'!$J97),ISNUMBER(AK$6)),IF($C98&gt;0,IF(INT((AK$6+6-'Plan'!$J97)/$C98)&gt;=MAX(1,-INT(-(AK$6-'Plan'!$J97)/$C98)),"●",""),""),"")</f>
      </c>
      <c r="AL98" s="20">
        <f>IF(AND(ISNUMBER($C98),ISNUMBER('Plan'!$J97),ISNUMBER(AL$6)),IF($C98&gt;0,IF(INT((AL$6+6-'Plan'!$J97)/$C98)&gt;=MAX(1,-INT(-(AL$6-'Plan'!$J97)/$C98)),"●",""),""),"")</f>
      </c>
      <c r="AM98" s="20">
        <f>IF(AND(ISNUMBER($C98),ISNUMBER('Plan'!$J97),ISNUMBER(AM$6)),IF($C98&gt;0,IF(INT((AM$6+6-'Plan'!$J97)/$C98)&gt;=MAX(1,-INT(-(AM$6-'Plan'!$J97)/$C98)),"●",""),""),"")</f>
      </c>
      <c r="AN98" s="20">
        <f>IF(AND(ISNUMBER($C98),ISNUMBER('Plan'!$J97),ISNUMBER(AN$6)),IF($C98&gt;0,IF(INT((AN$6+6-'Plan'!$J97)/$C98)&gt;=MAX(1,-INT(-(AN$6-'Plan'!$J97)/$C98)),"●",""),""),"")</f>
      </c>
      <c r="AO98" s="20">
        <f>IF(AND(ISNUMBER($C98),ISNUMBER('Plan'!$J97),ISNUMBER(AO$6)),IF($C98&gt;0,IF(INT((AO$6+6-'Plan'!$J97)/$C98)&gt;=MAX(1,-INT(-(AO$6-'Plan'!$J97)/$C98)),"●",""),""),"")</f>
      </c>
      <c r="AP98" s="20">
        <f>IF(AND(ISNUMBER($C98),ISNUMBER('Plan'!$J97),ISNUMBER(AP$6)),IF($C98&gt;0,IF(INT((AP$6+6-'Plan'!$J97)/$C98)&gt;=MAX(1,-INT(-(AP$6-'Plan'!$J97)/$C98)),"●",""),""),"")</f>
      </c>
      <c r="AQ98" s="20">
        <f>IF(AND(ISNUMBER($C98),ISNUMBER('Plan'!$J97),ISNUMBER(AQ$6)),IF($C98&gt;0,IF(INT((AQ$6+6-'Plan'!$J97)/$C98)&gt;=MAX(1,-INT(-(AQ$6-'Plan'!$J97)/$C98)),"●",""),""),"")</f>
      </c>
      <c r="AR98" s="20">
        <f>IF(AND(ISNUMBER($C98),ISNUMBER('Plan'!$J97),ISNUMBER(AR$6)),IF($C98&gt;0,IF(INT((AR$6+6-'Plan'!$J97)/$C98)&gt;=MAX(1,-INT(-(AR$6-'Plan'!$J97)/$C98)),"●",""),""),"")</f>
      </c>
      <c r="AS98" s="20">
        <f>IF(AND(ISNUMBER($C98),ISNUMBER('Plan'!$J97),ISNUMBER(AS$6)),IF($C98&gt;0,IF(INT((AS$6+6-'Plan'!$J97)/$C98)&gt;=MAX(1,-INT(-(AS$6-'Plan'!$J97)/$C98)),"●",""),""),"")</f>
      </c>
      <c r="AT98" s="20">
        <f>IF(AND(ISNUMBER($C98),ISNUMBER('Plan'!$J97),ISNUMBER(AT$6)),IF($C98&gt;0,IF(INT((AT$6+6-'Plan'!$J97)/$C98)&gt;=MAX(1,-INT(-(AT$6-'Plan'!$J97)/$C98)),"●",""),""),"")</f>
      </c>
      <c r="AU98" s="20">
        <f>IF(AND(ISNUMBER($C98),ISNUMBER('Plan'!$J97),ISNUMBER(AU$6)),IF($C98&gt;0,IF(INT((AU$6+6-'Plan'!$J97)/$C98)&gt;=MAX(1,-INT(-(AU$6-'Plan'!$J97)/$C98)),"●",""),""),"")</f>
      </c>
      <c r="AV98" s="20">
        <f>IF(AND(ISNUMBER($C98),ISNUMBER('Plan'!$J97),ISNUMBER(AV$6)),IF($C98&gt;0,IF(INT((AV$6+6-'Plan'!$J97)/$C98)&gt;=MAX(1,-INT(-(AV$6-'Plan'!$J97)/$C98)),"●",""),""),"")</f>
      </c>
      <c r="AW98" s="20">
        <f>IF(AND(ISNUMBER($C98),ISNUMBER('Plan'!$J97),ISNUMBER(AW$6)),IF($C98&gt;0,IF(INT((AW$6+6-'Plan'!$J97)/$C98)&gt;=MAX(1,-INT(-(AW$6-'Plan'!$J97)/$C98)),"●",""),""),"")</f>
      </c>
      <c r="AX98" s="20">
        <f>IF(AND(ISNUMBER($C98),ISNUMBER('Plan'!$J97),ISNUMBER(AX$6)),IF($C98&gt;0,IF(INT((AX$6+6-'Plan'!$J97)/$C98)&gt;=MAX(1,-INT(-(AX$6-'Plan'!$J97)/$C98)),"●",""),""),"")</f>
      </c>
      <c r="AY98" s="20">
        <f>IF(AND(ISNUMBER($C98),ISNUMBER('Plan'!$J97),ISNUMBER(AY$6)),IF($C98&gt;0,IF(INT((AY$6+6-'Plan'!$J97)/$C98)&gt;=MAX(1,-INT(-(AY$6-'Plan'!$J97)/$C98)),"●",""),""),"")</f>
      </c>
      <c r="AZ98" s="20">
        <f>IF(AND(ISNUMBER($C98),ISNUMBER('Plan'!$J97),ISNUMBER(AZ$6)),IF($C98&gt;0,IF(INT((AZ$6+6-'Plan'!$J97)/$C98)&gt;=MAX(1,-INT(-(AZ$6-'Plan'!$J97)/$C98)),"●",""),""),"")</f>
      </c>
      <c r="BA98" s="20">
        <f>IF(AND(ISNUMBER($C98),ISNUMBER('Plan'!$J97),ISNUMBER(BA$6)),IF($C98&gt;0,IF(INT((BA$6+6-'Plan'!$J97)/$C98)&gt;=MAX(1,-INT(-(BA$6-'Plan'!$J97)/$C98)),"●",""),""),"")</f>
      </c>
      <c r="BB98" s="20">
        <f>IF(AND(ISNUMBER($C98),ISNUMBER('Plan'!$J97),ISNUMBER(BB$6)),IF($C98&gt;0,IF(INT((BB$6+6-'Plan'!$J97)/$C98)&gt;=MAX(1,-INT(-(BB$6-'Plan'!$J97)/$C98)),"●",""),""),"")</f>
      </c>
      <c r="BC98" s="20">
        <f>IF(AND(ISNUMBER($C98),ISNUMBER('Plan'!$J97),ISNUMBER(BC$6)),IF($C98&gt;0,IF(INT((BC$6+6-'Plan'!$J97)/$C98)&gt;=MAX(1,-INT(-(BC$6-'Plan'!$J97)/$C98)),"●",""),""),"")</f>
      </c>
      <c r="BD98" s="20">
        <f>IF(AND(ISNUMBER($C98),ISNUMBER('Plan'!$J97),ISNUMBER(BD$6)),IF($C98&gt;0,IF(INT((BD$6+6-'Plan'!$J97)/$C98)&gt;=MAX(1,-INT(-(BD$6-'Plan'!$J97)/$C98)),"●",""),""),"")</f>
      </c>
    </row>
    <row r="99" spans="1:56" x14ac:dyDescent="0.25">
      <c r="A99" s="11">
        <f>IF('Plan'!B98="",IF('Plan'!A98="","",'Plan'!A98),'Plan'!B98)</f>
      </c>
      <c r="B99" s="11">
        <f>IF('Plan'!D98="","",'Plan'!D98)</f>
      </c>
      <c r="C99" s="18">
        <f>IF(ISNUMBER('Plan'!F98),IF('Plan'!G98="meses",'Plan'!F98*365.25/12,IF('Plan'!G98="semanas",'Plan'!F98*7,IF('Plan'!G98="días",'Plan'!F98,""))),"")</f>
      </c>
      <c r="D99" s="19">
        <f>IF(ISNUMBER('Plan'!H98),'Plan'!H98,"")</f>
      </c>
      <c r="E99" s="20">
        <f>IF(AND(ISNUMBER($C99),ISNUMBER('Plan'!$J98),ISNUMBER(E$6)),IF($C99&gt;0,IF(INT((E$6+6-'Plan'!$J98)/$C99)&gt;=MAX(1,-INT(-(E$6-'Plan'!$J98)/$C99)),"●",""),""),"")</f>
      </c>
      <c r="F99" s="20">
        <f>IF(AND(ISNUMBER($C99),ISNUMBER('Plan'!$J98),ISNUMBER(F$6)),IF($C99&gt;0,IF(INT((F$6+6-'Plan'!$J98)/$C99)&gt;=MAX(1,-INT(-(F$6-'Plan'!$J98)/$C99)),"●",""),""),"")</f>
      </c>
      <c r="G99" s="20">
        <f>IF(AND(ISNUMBER($C99),ISNUMBER('Plan'!$J98),ISNUMBER(G$6)),IF($C99&gt;0,IF(INT((G$6+6-'Plan'!$J98)/$C99)&gt;=MAX(1,-INT(-(G$6-'Plan'!$J98)/$C99)),"●",""),""),"")</f>
      </c>
      <c r="H99" s="20">
        <f>IF(AND(ISNUMBER($C99),ISNUMBER('Plan'!$J98),ISNUMBER(H$6)),IF($C99&gt;0,IF(INT((H$6+6-'Plan'!$J98)/$C99)&gt;=MAX(1,-INT(-(H$6-'Plan'!$J98)/$C99)),"●",""),""),"")</f>
      </c>
      <c r="I99" s="20">
        <f>IF(AND(ISNUMBER($C99),ISNUMBER('Plan'!$J98),ISNUMBER(I$6)),IF($C99&gt;0,IF(INT((I$6+6-'Plan'!$J98)/$C99)&gt;=MAX(1,-INT(-(I$6-'Plan'!$J98)/$C99)),"●",""),""),"")</f>
      </c>
      <c r="J99" s="20">
        <f>IF(AND(ISNUMBER($C99),ISNUMBER('Plan'!$J98),ISNUMBER(J$6)),IF($C99&gt;0,IF(INT((J$6+6-'Plan'!$J98)/$C99)&gt;=MAX(1,-INT(-(J$6-'Plan'!$J98)/$C99)),"●",""),""),"")</f>
      </c>
      <c r="K99" s="20">
        <f>IF(AND(ISNUMBER($C99),ISNUMBER('Plan'!$J98),ISNUMBER(K$6)),IF($C99&gt;0,IF(INT((K$6+6-'Plan'!$J98)/$C99)&gt;=MAX(1,-INT(-(K$6-'Plan'!$J98)/$C99)),"●",""),""),"")</f>
      </c>
      <c r="L99" s="20">
        <f>IF(AND(ISNUMBER($C99),ISNUMBER('Plan'!$J98),ISNUMBER(L$6)),IF($C99&gt;0,IF(INT((L$6+6-'Plan'!$J98)/$C99)&gt;=MAX(1,-INT(-(L$6-'Plan'!$J98)/$C99)),"●",""),""),"")</f>
      </c>
      <c r="M99" s="20">
        <f>IF(AND(ISNUMBER($C99),ISNUMBER('Plan'!$J98),ISNUMBER(M$6)),IF($C99&gt;0,IF(INT((M$6+6-'Plan'!$J98)/$C99)&gt;=MAX(1,-INT(-(M$6-'Plan'!$J98)/$C99)),"●",""),""),"")</f>
      </c>
      <c r="N99" s="20">
        <f>IF(AND(ISNUMBER($C99),ISNUMBER('Plan'!$J98),ISNUMBER(N$6)),IF($C99&gt;0,IF(INT((N$6+6-'Plan'!$J98)/$C99)&gt;=MAX(1,-INT(-(N$6-'Plan'!$J98)/$C99)),"●",""),""),"")</f>
      </c>
      <c r="O99" s="20">
        <f>IF(AND(ISNUMBER($C99),ISNUMBER('Plan'!$J98),ISNUMBER(O$6)),IF($C99&gt;0,IF(INT((O$6+6-'Plan'!$J98)/$C99)&gt;=MAX(1,-INT(-(O$6-'Plan'!$J98)/$C99)),"●",""),""),"")</f>
      </c>
      <c r="P99" s="20">
        <f>IF(AND(ISNUMBER($C99),ISNUMBER('Plan'!$J98),ISNUMBER(P$6)),IF($C99&gt;0,IF(INT((P$6+6-'Plan'!$J98)/$C99)&gt;=MAX(1,-INT(-(P$6-'Plan'!$J98)/$C99)),"●",""),""),"")</f>
      </c>
      <c r="Q99" s="20">
        <f>IF(AND(ISNUMBER($C99),ISNUMBER('Plan'!$J98),ISNUMBER(Q$6)),IF($C99&gt;0,IF(INT((Q$6+6-'Plan'!$J98)/$C99)&gt;=MAX(1,-INT(-(Q$6-'Plan'!$J98)/$C99)),"●",""),""),"")</f>
      </c>
      <c r="R99" s="20">
        <f>IF(AND(ISNUMBER($C99),ISNUMBER('Plan'!$J98),ISNUMBER(R$6)),IF($C99&gt;0,IF(INT((R$6+6-'Plan'!$J98)/$C99)&gt;=MAX(1,-INT(-(R$6-'Plan'!$J98)/$C99)),"●",""),""),"")</f>
      </c>
      <c r="S99" s="20">
        <f>IF(AND(ISNUMBER($C99),ISNUMBER('Plan'!$J98),ISNUMBER(S$6)),IF($C99&gt;0,IF(INT((S$6+6-'Plan'!$J98)/$C99)&gt;=MAX(1,-INT(-(S$6-'Plan'!$J98)/$C99)),"●",""),""),"")</f>
      </c>
      <c r="T99" s="20">
        <f>IF(AND(ISNUMBER($C99),ISNUMBER('Plan'!$J98),ISNUMBER(T$6)),IF($C99&gt;0,IF(INT((T$6+6-'Plan'!$J98)/$C99)&gt;=MAX(1,-INT(-(T$6-'Plan'!$J98)/$C99)),"●",""),""),"")</f>
      </c>
      <c r="U99" s="20">
        <f>IF(AND(ISNUMBER($C99),ISNUMBER('Plan'!$J98),ISNUMBER(U$6)),IF($C99&gt;0,IF(INT((U$6+6-'Plan'!$J98)/$C99)&gt;=MAX(1,-INT(-(U$6-'Plan'!$J98)/$C99)),"●",""),""),"")</f>
      </c>
      <c r="V99" s="20">
        <f>IF(AND(ISNUMBER($C99),ISNUMBER('Plan'!$J98),ISNUMBER(V$6)),IF($C99&gt;0,IF(INT((V$6+6-'Plan'!$J98)/$C99)&gt;=MAX(1,-INT(-(V$6-'Plan'!$J98)/$C99)),"●",""),""),"")</f>
      </c>
      <c r="W99" s="20">
        <f>IF(AND(ISNUMBER($C99),ISNUMBER('Plan'!$J98),ISNUMBER(W$6)),IF($C99&gt;0,IF(INT((W$6+6-'Plan'!$J98)/$C99)&gt;=MAX(1,-INT(-(W$6-'Plan'!$J98)/$C99)),"●",""),""),"")</f>
      </c>
      <c r="X99" s="20">
        <f>IF(AND(ISNUMBER($C99),ISNUMBER('Plan'!$J98),ISNUMBER(X$6)),IF($C99&gt;0,IF(INT((X$6+6-'Plan'!$J98)/$C99)&gt;=MAX(1,-INT(-(X$6-'Plan'!$J98)/$C99)),"●",""),""),"")</f>
      </c>
      <c r="Y99" s="20">
        <f>IF(AND(ISNUMBER($C99),ISNUMBER('Plan'!$J98),ISNUMBER(Y$6)),IF($C99&gt;0,IF(INT((Y$6+6-'Plan'!$J98)/$C99)&gt;=MAX(1,-INT(-(Y$6-'Plan'!$J98)/$C99)),"●",""),""),"")</f>
      </c>
      <c r="Z99" s="20">
        <f>IF(AND(ISNUMBER($C99),ISNUMBER('Plan'!$J98),ISNUMBER(Z$6)),IF($C99&gt;0,IF(INT((Z$6+6-'Plan'!$J98)/$C99)&gt;=MAX(1,-INT(-(Z$6-'Plan'!$J98)/$C99)),"●",""),""),"")</f>
      </c>
      <c r="AA99" s="20">
        <f>IF(AND(ISNUMBER($C99),ISNUMBER('Plan'!$J98),ISNUMBER(AA$6)),IF($C99&gt;0,IF(INT((AA$6+6-'Plan'!$J98)/$C99)&gt;=MAX(1,-INT(-(AA$6-'Plan'!$J98)/$C99)),"●",""),""),"")</f>
      </c>
      <c r="AB99" s="20">
        <f>IF(AND(ISNUMBER($C99),ISNUMBER('Plan'!$J98),ISNUMBER(AB$6)),IF($C99&gt;0,IF(INT((AB$6+6-'Plan'!$J98)/$C99)&gt;=MAX(1,-INT(-(AB$6-'Plan'!$J98)/$C99)),"●",""),""),"")</f>
      </c>
      <c r="AC99" s="20">
        <f>IF(AND(ISNUMBER($C99),ISNUMBER('Plan'!$J98),ISNUMBER(AC$6)),IF($C99&gt;0,IF(INT((AC$6+6-'Plan'!$J98)/$C99)&gt;=MAX(1,-INT(-(AC$6-'Plan'!$J98)/$C99)),"●",""),""),"")</f>
      </c>
      <c r="AD99" s="20">
        <f>IF(AND(ISNUMBER($C99),ISNUMBER('Plan'!$J98),ISNUMBER(AD$6)),IF($C99&gt;0,IF(INT((AD$6+6-'Plan'!$J98)/$C99)&gt;=MAX(1,-INT(-(AD$6-'Plan'!$J98)/$C99)),"●",""),""),"")</f>
      </c>
      <c r="AE99" s="20">
        <f>IF(AND(ISNUMBER($C99),ISNUMBER('Plan'!$J98),ISNUMBER(AE$6)),IF($C99&gt;0,IF(INT((AE$6+6-'Plan'!$J98)/$C99)&gt;=MAX(1,-INT(-(AE$6-'Plan'!$J98)/$C99)),"●",""),""),"")</f>
      </c>
      <c r="AF99" s="20">
        <f>IF(AND(ISNUMBER($C99),ISNUMBER('Plan'!$J98),ISNUMBER(AF$6)),IF($C99&gt;0,IF(INT((AF$6+6-'Plan'!$J98)/$C99)&gt;=MAX(1,-INT(-(AF$6-'Plan'!$J98)/$C99)),"●",""),""),"")</f>
      </c>
      <c r="AG99" s="20">
        <f>IF(AND(ISNUMBER($C99),ISNUMBER('Plan'!$J98),ISNUMBER(AG$6)),IF($C99&gt;0,IF(INT((AG$6+6-'Plan'!$J98)/$C99)&gt;=MAX(1,-INT(-(AG$6-'Plan'!$J98)/$C99)),"●",""),""),"")</f>
      </c>
      <c r="AH99" s="20">
        <f>IF(AND(ISNUMBER($C99),ISNUMBER('Plan'!$J98),ISNUMBER(AH$6)),IF($C99&gt;0,IF(INT((AH$6+6-'Plan'!$J98)/$C99)&gt;=MAX(1,-INT(-(AH$6-'Plan'!$J98)/$C99)),"●",""),""),"")</f>
      </c>
      <c r="AI99" s="20">
        <f>IF(AND(ISNUMBER($C99),ISNUMBER('Plan'!$J98),ISNUMBER(AI$6)),IF($C99&gt;0,IF(INT((AI$6+6-'Plan'!$J98)/$C99)&gt;=MAX(1,-INT(-(AI$6-'Plan'!$J98)/$C99)),"●",""),""),"")</f>
      </c>
      <c r="AJ99" s="20">
        <f>IF(AND(ISNUMBER($C99),ISNUMBER('Plan'!$J98),ISNUMBER(AJ$6)),IF($C99&gt;0,IF(INT((AJ$6+6-'Plan'!$J98)/$C99)&gt;=MAX(1,-INT(-(AJ$6-'Plan'!$J98)/$C99)),"●",""),""),"")</f>
      </c>
      <c r="AK99" s="20">
        <f>IF(AND(ISNUMBER($C99),ISNUMBER('Plan'!$J98),ISNUMBER(AK$6)),IF($C99&gt;0,IF(INT((AK$6+6-'Plan'!$J98)/$C99)&gt;=MAX(1,-INT(-(AK$6-'Plan'!$J98)/$C99)),"●",""),""),"")</f>
      </c>
      <c r="AL99" s="20">
        <f>IF(AND(ISNUMBER($C99),ISNUMBER('Plan'!$J98),ISNUMBER(AL$6)),IF($C99&gt;0,IF(INT((AL$6+6-'Plan'!$J98)/$C99)&gt;=MAX(1,-INT(-(AL$6-'Plan'!$J98)/$C99)),"●",""),""),"")</f>
      </c>
      <c r="AM99" s="20">
        <f>IF(AND(ISNUMBER($C99),ISNUMBER('Plan'!$J98),ISNUMBER(AM$6)),IF($C99&gt;0,IF(INT((AM$6+6-'Plan'!$J98)/$C99)&gt;=MAX(1,-INT(-(AM$6-'Plan'!$J98)/$C99)),"●",""),""),"")</f>
      </c>
      <c r="AN99" s="20">
        <f>IF(AND(ISNUMBER($C99),ISNUMBER('Plan'!$J98),ISNUMBER(AN$6)),IF($C99&gt;0,IF(INT((AN$6+6-'Plan'!$J98)/$C99)&gt;=MAX(1,-INT(-(AN$6-'Plan'!$J98)/$C99)),"●",""),""),"")</f>
      </c>
      <c r="AO99" s="20">
        <f>IF(AND(ISNUMBER($C99),ISNUMBER('Plan'!$J98),ISNUMBER(AO$6)),IF($C99&gt;0,IF(INT((AO$6+6-'Plan'!$J98)/$C99)&gt;=MAX(1,-INT(-(AO$6-'Plan'!$J98)/$C99)),"●",""),""),"")</f>
      </c>
      <c r="AP99" s="20">
        <f>IF(AND(ISNUMBER($C99),ISNUMBER('Plan'!$J98),ISNUMBER(AP$6)),IF($C99&gt;0,IF(INT((AP$6+6-'Plan'!$J98)/$C99)&gt;=MAX(1,-INT(-(AP$6-'Plan'!$J98)/$C99)),"●",""),""),"")</f>
      </c>
      <c r="AQ99" s="20">
        <f>IF(AND(ISNUMBER($C99),ISNUMBER('Plan'!$J98),ISNUMBER(AQ$6)),IF($C99&gt;0,IF(INT((AQ$6+6-'Plan'!$J98)/$C99)&gt;=MAX(1,-INT(-(AQ$6-'Plan'!$J98)/$C99)),"●",""),""),"")</f>
      </c>
      <c r="AR99" s="20">
        <f>IF(AND(ISNUMBER($C99),ISNUMBER('Plan'!$J98),ISNUMBER(AR$6)),IF($C99&gt;0,IF(INT((AR$6+6-'Plan'!$J98)/$C99)&gt;=MAX(1,-INT(-(AR$6-'Plan'!$J98)/$C99)),"●",""),""),"")</f>
      </c>
      <c r="AS99" s="20">
        <f>IF(AND(ISNUMBER($C99),ISNUMBER('Plan'!$J98),ISNUMBER(AS$6)),IF($C99&gt;0,IF(INT((AS$6+6-'Plan'!$J98)/$C99)&gt;=MAX(1,-INT(-(AS$6-'Plan'!$J98)/$C99)),"●",""),""),"")</f>
      </c>
      <c r="AT99" s="20">
        <f>IF(AND(ISNUMBER($C99),ISNUMBER('Plan'!$J98),ISNUMBER(AT$6)),IF($C99&gt;0,IF(INT((AT$6+6-'Plan'!$J98)/$C99)&gt;=MAX(1,-INT(-(AT$6-'Plan'!$J98)/$C99)),"●",""),""),"")</f>
      </c>
      <c r="AU99" s="20">
        <f>IF(AND(ISNUMBER($C99),ISNUMBER('Plan'!$J98),ISNUMBER(AU$6)),IF($C99&gt;0,IF(INT((AU$6+6-'Plan'!$J98)/$C99)&gt;=MAX(1,-INT(-(AU$6-'Plan'!$J98)/$C99)),"●",""),""),"")</f>
      </c>
      <c r="AV99" s="20">
        <f>IF(AND(ISNUMBER($C99),ISNUMBER('Plan'!$J98),ISNUMBER(AV$6)),IF($C99&gt;0,IF(INT((AV$6+6-'Plan'!$J98)/$C99)&gt;=MAX(1,-INT(-(AV$6-'Plan'!$J98)/$C99)),"●",""),""),"")</f>
      </c>
      <c r="AW99" s="20">
        <f>IF(AND(ISNUMBER($C99),ISNUMBER('Plan'!$J98),ISNUMBER(AW$6)),IF($C99&gt;0,IF(INT((AW$6+6-'Plan'!$J98)/$C99)&gt;=MAX(1,-INT(-(AW$6-'Plan'!$J98)/$C99)),"●",""),""),"")</f>
      </c>
      <c r="AX99" s="20">
        <f>IF(AND(ISNUMBER($C99),ISNUMBER('Plan'!$J98),ISNUMBER(AX$6)),IF($C99&gt;0,IF(INT((AX$6+6-'Plan'!$J98)/$C99)&gt;=MAX(1,-INT(-(AX$6-'Plan'!$J98)/$C99)),"●",""),""),"")</f>
      </c>
      <c r="AY99" s="20">
        <f>IF(AND(ISNUMBER($C99),ISNUMBER('Plan'!$J98),ISNUMBER(AY$6)),IF($C99&gt;0,IF(INT((AY$6+6-'Plan'!$J98)/$C99)&gt;=MAX(1,-INT(-(AY$6-'Plan'!$J98)/$C99)),"●",""),""),"")</f>
      </c>
      <c r="AZ99" s="20">
        <f>IF(AND(ISNUMBER($C99),ISNUMBER('Plan'!$J98),ISNUMBER(AZ$6)),IF($C99&gt;0,IF(INT((AZ$6+6-'Plan'!$J98)/$C99)&gt;=MAX(1,-INT(-(AZ$6-'Plan'!$J98)/$C99)),"●",""),""),"")</f>
      </c>
      <c r="BA99" s="20">
        <f>IF(AND(ISNUMBER($C99),ISNUMBER('Plan'!$J98),ISNUMBER(BA$6)),IF($C99&gt;0,IF(INT((BA$6+6-'Plan'!$J98)/$C99)&gt;=MAX(1,-INT(-(BA$6-'Plan'!$J98)/$C99)),"●",""),""),"")</f>
      </c>
      <c r="BB99" s="20">
        <f>IF(AND(ISNUMBER($C99),ISNUMBER('Plan'!$J98),ISNUMBER(BB$6)),IF($C99&gt;0,IF(INT((BB$6+6-'Plan'!$J98)/$C99)&gt;=MAX(1,-INT(-(BB$6-'Plan'!$J98)/$C99)),"●",""),""),"")</f>
      </c>
      <c r="BC99" s="20">
        <f>IF(AND(ISNUMBER($C99),ISNUMBER('Plan'!$J98),ISNUMBER(BC$6)),IF($C99&gt;0,IF(INT((BC$6+6-'Plan'!$J98)/$C99)&gt;=MAX(1,-INT(-(BC$6-'Plan'!$J98)/$C99)),"●",""),""),"")</f>
      </c>
      <c r="BD99" s="20">
        <f>IF(AND(ISNUMBER($C99),ISNUMBER('Plan'!$J98),ISNUMBER(BD$6)),IF($C99&gt;0,IF(INT((BD$6+6-'Plan'!$J98)/$C99)&gt;=MAX(1,-INT(-(BD$6-'Plan'!$J98)/$C99)),"●",""),""),"")</f>
      </c>
    </row>
    <row r="100" spans="1:56" x14ac:dyDescent="0.25">
      <c r="A100" s="11">
        <f>IF('Plan'!B99="",IF('Plan'!A99="","",'Plan'!A99),'Plan'!B99)</f>
      </c>
      <c r="B100" s="11">
        <f>IF('Plan'!D99="","",'Plan'!D99)</f>
      </c>
      <c r="C100" s="18">
        <f>IF(ISNUMBER('Plan'!F99),IF('Plan'!G99="meses",'Plan'!F99*365.25/12,IF('Plan'!G99="semanas",'Plan'!F99*7,IF('Plan'!G99="días",'Plan'!F99,""))),"")</f>
      </c>
      <c r="D100" s="19">
        <f>IF(ISNUMBER('Plan'!H99),'Plan'!H99,"")</f>
      </c>
      <c r="E100" s="20">
        <f>IF(AND(ISNUMBER($C100),ISNUMBER('Plan'!$J99),ISNUMBER(E$6)),IF($C100&gt;0,IF(INT((E$6+6-'Plan'!$J99)/$C100)&gt;=MAX(1,-INT(-(E$6-'Plan'!$J99)/$C100)),"●",""),""),"")</f>
      </c>
      <c r="F100" s="20">
        <f>IF(AND(ISNUMBER($C100),ISNUMBER('Plan'!$J99),ISNUMBER(F$6)),IF($C100&gt;0,IF(INT((F$6+6-'Plan'!$J99)/$C100)&gt;=MAX(1,-INT(-(F$6-'Plan'!$J99)/$C100)),"●",""),""),"")</f>
      </c>
      <c r="G100" s="20">
        <f>IF(AND(ISNUMBER($C100),ISNUMBER('Plan'!$J99),ISNUMBER(G$6)),IF($C100&gt;0,IF(INT((G$6+6-'Plan'!$J99)/$C100)&gt;=MAX(1,-INT(-(G$6-'Plan'!$J99)/$C100)),"●",""),""),"")</f>
      </c>
      <c r="H100" s="20">
        <f>IF(AND(ISNUMBER($C100),ISNUMBER('Plan'!$J99),ISNUMBER(H$6)),IF($C100&gt;0,IF(INT((H$6+6-'Plan'!$J99)/$C100)&gt;=MAX(1,-INT(-(H$6-'Plan'!$J99)/$C100)),"●",""),""),"")</f>
      </c>
      <c r="I100" s="20">
        <f>IF(AND(ISNUMBER($C100),ISNUMBER('Plan'!$J99),ISNUMBER(I$6)),IF($C100&gt;0,IF(INT((I$6+6-'Plan'!$J99)/$C100)&gt;=MAX(1,-INT(-(I$6-'Plan'!$J99)/$C100)),"●",""),""),"")</f>
      </c>
      <c r="J100" s="20">
        <f>IF(AND(ISNUMBER($C100),ISNUMBER('Plan'!$J99),ISNUMBER(J$6)),IF($C100&gt;0,IF(INT((J$6+6-'Plan'!$J99)/$C100)&gt;=MAX(1,-INT(-(J$6-'Plan'!$J99)/$C100)),"●",""),""),"")</f>
      </c>
      <c r="K100" s="20">
        <f>IF(AND(ISNUMBER($C100),ISNUMBER('Plan'!$J99),ISNUMBER(K$6)),IF($C100&gt;0,IF(INT((K$6+6-'Plan'!$J99)/$C100)&gt;=MAX(1,-INT(-(K$6-'Plan'!$J99)/$C100)),"●",""),""),"")</f>
      </c>
      <c r="L100" s="20">
        <f>IF(AND(ISNUMBER($C100),ISNUMBER('Plan'!$J99),ISNUMBER(L$6)),IF($C100&gt;0,IF(INT((L$6+6-'Plan'!$J99)/$C100)&gt;=MAX(1,-INT(-(L$6-'Plan'!$J99)/$C100)),"●",""),""),"")</f>
      </c>
      <c r="M100" s="20">
        <f>IF(AND(ISNUMBER($C100),ISNUMBER('Plan'!$J99),ISNUMBER(M$6)),IF($C100&gt;0,IF(INT((M$6+6-'Plan'!$J99)/$C100)&gt;=MAX(1,-INT(-(M$6-'Plan'!$J99)/$C100)),"●",""),""),"")</f>
      </c>
      <c r="N100" s="20">
        <f>IF(AND(ISNUMBER($C100),ISNUMBER('Plan'!$J99),ISNUMBER(N$6)),IF($C100&gt;0,IF(INT((N$6+6-'Plan'!$J99)/$C100)&gt;=MAX(1,-INT(-(N$6-'Plan'!$J99)/$C100)),"●",""),""),"")</f>
      </c>
      <c r="O100" s="20">
        <f>IF(AND(ISNUMBER($C100),ISNUMBER('Plan'!$J99),ISNUMBER(O$6)),IF($C100&gt;0,IF(INT((O$6+6-'Plan'!$J99)/$C100)&gt;=MAX(1,-INT(-(O$6-'Plan'!$J99)/$C100)),"●",""),""),"")</f>
      </c>
      <c r="P100" s="20">
        <f>IF(AND(ISNUMBER($C100),ISNUMBER('Plan'!$J99),ISNUMBER(P$6)),IF($C100&gt;0,IF(INT((P$6+6-'Plan'!$J99)/$C100)&gt;=MAX(1,-INT(-(P$6-'Plan'!$J99)/$C100)),"●",""),""),"")</f>
      </c>
      <c r="Q100" s="20">
        <f>IF(AND(ISNUMBER($C100),ISNUMBER('Plan'!$J99),ISNUMBER(Q$6)),IF($C100&gt;0,IF(INT((Q$6+6-'Plan'!$J99)/$C100)&gt;=MAX(1,-INT(-(Q$6-'Plan'!$J99)/$C100)),"●",""),""),"")</f>
      </c>
      <c r="R100" s="20">
        <f>IF(AND(ISNUMBER($C100),ISNUMBER('Plan'!$J99),ISNUMBER(R$6)),IF($C100&gt;0,IF(INT((R$6+6-'Plan'!$J99)/$C100)&gt;=MAX(1,-INT(-(R$6-'Plan'!$J99)/$C100)),"●",""),""),"")</f>
      </c>
      <c r="S100" s="20">
        <f>IF(AND(ISNUMBER($C100),ISNUMBER('Plan'!$J99),ISNUMBER(S$6)),IF($C100&gt;0,IF(INT((S$6+6-'Plan'!$J99)/$C100)&gt;=MAX(1,-INT(-(S$6-'Plan'!$J99)/$C100)),"●",""),""),"")</f>
      </c>
      <c r="T100" s="20">
        <f>IF(AND(ISNUMBER($C100),ISNUMBER('Plan'!$J99),ISNUMBER(T$6)),IF($C100&gt;0,IF(INT((T$6+6-'Plan'!$J99)/$C100)&gt;=MAX(1,-INT(-(T$6-'Plan'!$J99)/$C100)),"●",""),""),"")</f>
      </c>
      <c r="U100" s="20">
        <f>IF(AND(ISNUMBER($C100),ISNUMBER('Plan'!$J99),ISNUMBER(U$6)),IF($C100&gt;0,IF(INT((U$6+6-'Plan'!$J99)/$C100)&gt;=MAX(1,-INT(-(U$6-'Plan'!$J99)/$C100)),"●",""),""),"")</f>
      </c>
      <c r="V100" s="20">
        <f>IF(AND(ISNUMBER($C100),ISNUMBER('Plan'!$J99),ISNUMBER(V$6)),IF($C100&gt;0,IF(INT((V$6+6-'Plan'!$J99)/$C100)&gt;=MAX(1,-INT(-(V$6-'Plan'!$J99)/$C100)),"●",""),""),"")</f>
      </c>
      <c r="W100" s="20">
        <f>IF(AND(ISNUMBER($C100),ISNUMBER('Plan'!$J99),ISNUMBER(W$6)),IF($C100&gt;0,IF(INT((W$6+6-'Plan'!$J99)/$C100)&gt;=MAX(1,-INT(-(W$6-'Plan'!$J99)/$C100)),"●",""),""),"")</f>
      </c>
      <c r="X100" s="20">
        <f>IF(AND(ISNUMBER($C100),ISNUMBER('Plan'!$J99),ISNUMBER(X$6)),IF($C100&gt;0,IF(INT((X$6+6-'Plan'!$J99)/$C100)&gt;=MAX(1,-INT(-(X$6-'Plan'!$J99)/$C100)),"●",""),""),"")</f>
      </c>
      <c r="Y100" s="20">
        <f>IF(AND(ISNUMBER($C100),ISNUMBER('Plan'!$J99),ISNUMBER(Y$6)),IF($C100&gt;0,IF(INT((Y$6+6-'Plan'!$J99)/$C100)&gt;=MAX(1,-INT(-(Y$6-'Plan'!$J99)/$C100)),"●",""),""),"")</f>
      </c>
      <c r="Z100" s="20">
        <f>IF(AND(ISNUMBER($C100),ISNUMBER('Plan'!$J99),ISNUMBER(Z$6)),IF($C100&gt;0,IF(INT((Z$6+6-'Plan'!$J99)/$C100)&gt;=MAX(1,-INT(-(Z$6-'Plan'!$J99)/$C100)),"●",""),""),"")</f>
      </c>
      <c r="AA100" s="20">
        <f>IF(AND(ISNUMBER($C100),ISNUMBER('Plan'!$J99),ISNUMBER(AA$6)),IF($C100&gt;0,IF(INT((AA$6+6-'Plan'!$J99)/$C100)&gt;=MAX(1,-INT(-(AA$6-'Plan'!$J99)/$C100)),"●",""),""),"")</f>
      </c>
      <c r="AB100" s="20">
        <f>IF(AND(ISNUMBER($C100),ISNUMBER('Plan'!$J99),ISNUMBER(AB$6)),IF($C100&gt;0,IF(INT((AB$6+6-'Plan'!$J99)/$C100)&gt;=MAX(1,-INT(-(AB$6-'Plan'!$J99)/$C100)),"●",""),""),"")</f>
      </c>
      <c r="AC100" s="20">
        <f>IF(AND(ISNUMBER($C100),ISNUMBER('Plan'!$J99),ISNUMBER(AC$6)),IF($C100&gt;0,IF(INT((AC$6+6-'Plan'!$J99)/$C100)&gt;=MAX(1,-INT(-(AC$6-'Plan'!$J99)/$C100)),"●",""),""),"")</f>
      </c>
      <c r="AD100" s="20">
        <f>IF(AND(ISNUMBER($C100),ISNUMBER('Plan'!$J99),ISNUMBER(AD$6)),IF($C100&gt;0,IF(INT((AD$6+6-'Plan'!$J99)/$C100)&gt;=MAX(1,-INT(-(AD$6-'Plan'!$J99)/$C100)),"●",""),""),"")</f>
      </c>
      <c r="AE100" s="20">
        <f>IF(AND(ISNUMBER($C100),ISNUMBER('Plan'!$J99),ISNUMBER(AE$6)),IF($C100&gt;0,IF(INT((AE$6+6-'Plan'!$J99)/$C100)&gt;=MAX(1,-INT(-(AE$6-'Plan'!$J99)/$C100)),"●",""),""),"")</f>
      </c>
      <c r="AF100" s="20">
        <f>IF(AND(ISNUMBER($C100),ISNUMBER('Plan'!$J99),ISNUMBER(AF$6)),IF($C100&gt;0,IF(INT((AF$6+6-'Plan'!$J99)/$C100)&gt;=MAX(1,-INT(-(AF$6-'Plan'!$J99)/$C100)),"●",""),""),"")</f>
      </c>
      <c r="AG100" s="20">
        <f>IF(AND(ISNUMBER($C100),ISNUMBER('Plan'!$J99),ISNUMBER(AG$6)),IF($C100&gt;0,IF(INT((AG$6+6-'Plan'!$J99)/$C100)&gt;=MAX(1,-INT(-(AG$6-'Plan'!$J99)/$C100)),"●",""),""),"")</f>
      </c>
      <c r="AH100" s="20">
        <f>IF(AND(ISNUMBER($C100),ISNUMBER('Plan'!$J99),ISNUMBER(AH$6)),IF($C100&gt;0,IF(INT((AH$6+6-'Plan'!$J99)/$C100)&gt;=MAX(1,-INT(-(AH$6-'Plan'!$J99)/$C100)),"●",""),""),"")</f>
      </c>
      <c r="AI100" s="20">
        <f>IF(AND(ISNUMBER($C100),ISNUMBER('Plan'!$J99),ISNUMBER(AI$6)),IF($C100&gt;0,IF(INT((AI$6+6-'Plan'!$J99)/$C100)&gt;=MAX(1,-INT(-(AI$6-'Plan'!$J99)/$C100)),"●",""),""),"")</f>
      </c>
      <c r="AJ100" s="20">
        <f>IF(AND(ISNUMBER($C100),ISNUMBER('Plan'!$J99),ISNUMBER(AJ$6)),IF($C100&gt;0,IF(INT((AJ$6+6-'Plan'!$J99)/$C100)&gt;=MAX(1,-INT(-(AJ$6-'Plan'!$J99)/$C100)),"●",""),""),"")</f>
      </c>
      <c r="AK100" s="20">
        <f>IF(AND(ISNUMBER($C100),ISNUMBER('Plan'!$J99),ISNUMBER(AK$6)),IF($C100&gt;0,IF(INT((AK$6+6-'Plan'!$J99)/$C100)&gt;=MAX(1,-INT(-(AK$6-'Plan'!$J99)/$C100)),"●",""),""),"")</f>
      </c>
      <c r="AL100" s="20">
        <f>IF(AND(ISNUMBER($C100),ISNUMBER('Plan'!$J99),ISNUMBER(AL$6)),IF($C100&gt;0,IF(INT((AL$6+6-'Plan'!$J99)/$C100)&gt;=MAX(1,-INT(-(AL$6-'Plan'!$J99)/$C100)),"●",""),""),"")</f>
      </c>
      <c r="AM100" s="20">
        <f>IF(AND(ISNUMBER($C100),ISNUMBER('Plan'!$J99),ISNUMBER(AM$6)),IF($C100&gt;0,IF(INT((AM$6+6-'Plan'!$J99)/$C100)&gt;=MAX(1,-INT(-(AM$6-'Plan'!$J99)/$C100)),"●",""),""),"")</f>
      </c>
      <c r="AN100" s="20">
        <f>IF(AND(ISNUMBER($C100),ISNUMBER('Plan'!$J99),ISNUMBER(AN$6)),IF($C100&gt;0,IF(INT((AN$6+6-'Plan'!$J99)/$C100)&gt;=MAX(1,-INT(-(AN$6-'Plan'!$J99)/$C100)),"●",""),""),"")</f>
      </c>
      <c r="AO100" s="20">
        <f>IF(AND(ISNUMBER($C100),ISNUMBER('Plan'!$J99),ISNUMBER(AO$6)),IF($C100&gt;0,IF(INT((AO$6+6-'Plan'!$J99)/$C100)&gt;=MAX(1,-INT(-(AO$6-'Plan'!$J99)/$C100)),"●",""),""),"")</f>
      </c>
      <c r="AP100" s="20">
        <f>IF(AND(ISNUMBER($C100),ISNUMBER('Plan'!$J99),ISNUMBER(AP$6)),IF($C100&gt;0,IF(INT((AP$6+6-'Plan'!$J99)/$C100)&gt;=MAX(1,-INT(-(AP$6-'Plan'!$J99)/$C100)),"●",""),""),"")</f>
      </c>
      <c r="AQ100" s="20">
        <f>IF(AND(ISNUMBER($C100),ISNUMBER('Plan'!$J99),ISNUMBER(AQ$6)),IF($C100&gt;0,IF(INT((AQ$6+6-'Plan'!$J99)/$C100)&gt;=MAX(1,-INT(-(AQ$6-'Plan'!$J99)/$C100)),"●",""),""),"")</f>
      </c>
      <c r="AR100" s="20">
        <f>IF(AND(ISNUMBER($C100),ISNUMBER('Plan'!$J99),ISNUMBER(AR$6)),IF($C100&gt;0,IF(INT((AR$6+6-'Plan'!$J99)/$C100)&gt;=MAX(1,-INT(-(AR$6-'Plan'!$J99)/$C100)),"●",""),""),"")</f>
      </c>
      <c r="AS100" s="20">
        <f>IF(AND(ISNUMBER($C100),ISNUMBER('Plan'!$J99),ISNUMBER(AS$6)),IF($C100&gt;0,IF(INT((AS$6+6-'Plan'!$J99)/$C100)&gt;=MAX(1,-INT(-(AS$6-'Plan'!$J99)/$C100)),"●",""),""),"")</f>
      </c>
      <c r="AT100" s="20">
        <f>IF(AND(ISNUMBER($C100),ISNUMBER('Plan'!$J99),ISNUMBER(AT$6)),IF($C100&gt;0,IF(INT((AT$6+6-'Plan'!$J99)/$C100)&gt;=MAX(1,-INT(-(AT$6-'Plan'!$J99)/$C100)),"●",""),""),"")</f>
      </c>
      <c r="AU100" s="20">
        <f>IF(AND(ISNUMBER($C100),ISNUMBER('Plan'!$J99),ISNUMBER(AU$6)),IF($C100&gt;0,IF(INT((AU$6+6-'Plan'!$J99)/$C100)&gt;=MAX(1,-INT(-(AU$6-'Plan'!$J99)/$C100)),"●",""),""),"")</f>
      </c>
      <c r="AV100" s="20">
        <f>IF(AND(ISNUMBER($C100),ISNUMBER('Plan'!$J99),ISNUMBER(AV$6)),IF($C100&gt;0,IF(INT((AV$6+6-'Plan'!$J99)/$C100)&gt;=MAX(1,-INT(-(AV$6-'Plan'!$J99)/$C100)),"●",""),""),"")</f>
      </c>
      <c r="AW100" s="20">
        <f>IF(AND(ISNUMBER($C100),ISNUMBER('Plan'!$J99),ISNUMBER(AW$6)),IF($C100&gt;0,IF(INT((AW$6+6-'Plan'!$J99)/$C100)&gt;=MAX(1,-INT(-(AW$6-'Plan'!$J99)/$C100)),"●",""),""),"")</f>
      </c>
      <c r="AX100" s="20">
        <f>IF(AND(ISNUMBER($C100),ISNUMBER('Plan'!$J99),ISNUMBER(AX$6)),IF($C100&gt;0,IF(INT((AX$6+6-'Plan'!$J99)/$C100)&gt;=MAX(1,-INT(-(AX$6-'Plan'!$J99)/$C100)),"●",""),""),"")</f>
      </c>
      <c r="AY100" s="20">
        <f>IF(AND(ISNUMBER($C100),ISNUMBER('Plan'!$J99),ISNUMBER(AY$6)),IF($C100&gt;0,IF(INT((AY$6+6-'Plan'!$J99)/$C100)&gt;=MAX(1,-INT(-(AY$6-'Plan'!$J99)/$C100)),"●",""),""),"")</f>
      </c>
      <c r="AZ100" s="20">
        <f>IF(AND(ISNUMBER($C100),ISNUMBER('Plan'!$J99),ISNUMBER(AZ$6)),IF($C100&gt;0,IF(INT((AZ$6+6-'Plan'!$J99)/$C100)&gt;=MAX(1,-INT(-(AZ$6-'Plan'!$J99)/$C100)),"●",""),""),"")</f>
      </c>
      <c r="BA100" s="20">
        <f>IF(AND(ISNUMBER($C100),ISNUMBER('Plan'!$J99),ISNUMBER(BA$6)),IF($C100&gt;0,IF(INT((BA$6+6-'Plan'!$J99)/$C100)&gt;=MAX(1,-INT(-(BA$6-'Plan'!$J99)/$C100)),"●",""),""),"")</f>
      </c>
      <c r="BB100" s="20">
        <f>IF(AND(ISNUMBER($C100),ISNUMBER('Plan'!$J99),ISNUMBER(BB$6)),IF($C100&gt;0,IF(INT((BB$6+6-'Plan'!$J99)/$C100)&gt;=MAX(1,-INT(-(BB$6-'Plan'!$J99)/$C100)),"●",""),""),"")</f>
      </c>
      <c r="BC100" s="20">
        <f>IF(AND(ISNUMBER($C100),ISNUMBER('Plan'!$J99),ISNUMBER(BC$6)),IF($C100&gt;0,IF(INT((BC$6+6-'Plan'!$J99)/$C100)&gt;=MAX(1,-INT(-(BC$6-'Plan'!$J99)/$C100)),"●",""),""),"")</f>
      </c>
      <c r="BD100" s="20">
        <f>IF(AND(ISNUMBER($C100),ISNUMBER('Plan'!$J99),ISNUMBER(BD$6)),IF($C100&gt;0,IF(INT((BD$6+6-'Plan'!$J99)/$C100)&gt;=MAX(1,-INT(-(BD$6-'Plan'!$J99)/$C100)),"●",""),""),"")</f>
      </c>
    </row>
    <row r="101" spans="1:56" x14ac:dyDescent="0.25">
      <c r="A101" s="11">
        <f>IF('Plan'!B100="",IF('Plan'!A100="","",'Plan'!A100),'Plan'!B100)</f>
      </c>
      <c r="B101" s="11">
        <f>IF('Plan'!D100="","",'Plan'!D100)</f>
      </c>
      <c r="C101" s="18">
        <f>IF(ISNUMBER('Plan'!F100),IF('Plan'!G100="meses",'Plan'!F100*365.25/12,IF('Plan'!G100="semanas",'Plan'!F100*7,IF('Plan'!G100="días",'Plan'!F100,""))),"")</f>
      </c>
      <c r="D101" s="19">
        <f>IF(ISNUMBER('Plan'!H100),'Plan'!H100,"")</f>
      </c>
      <c r="E101" s="20">
        <f>IF(AND(ISNUMBER($C101),ISNUMBER('Plan'!$J100),ISNUMBER(E$6)),IF($C101&gt;0,IF(INT((E$6+6-'Plan'!$J100)/$C101)&gt;=MAX(1,-INT(-(E$6-'Plan'!$J100)/$C101)),"●",""),""),"")</f>
      </c>
      <c r="F101" s="20">
        <f>IF(AND(ISNUMBER($C101),ISNUMBER('Plan'!$J100),ISNUMBER(F$6)),IF($C101&gt;0,IF(INT((F$6+6-'Plan'!$J100)/$C101)&gt;=MAX(1,-INT(-(F$6-'Plan'!$J100)/$C101)),"●",""),""),"")</f>
      </c>
      <c r="G101" s="20">
        <f>IF(AND(ISNUMBER($C101),ISNUMBER('Plan'!$J100),ISNUMBER(G$6)),IF($C101&gt;0,IF(INT((G$6+6-'Plan'!$J100)/$C101)&gt;=MAX(1,-INT(-(G$6-'Plan'!$J100)/$C101)),"●",""),""),"")</f>
      </c>
      <c r="H101" s="20">
        <f>IF(AND(ISNUMBER($C101),ISNUMBER('Plan'!$J100),ISNUMBER(H$6)),IF($C101&gt;0,IF(INT((H$6+6-'Plan'!$J100)/$C101)&gt;=MAX(1,-INT(-(H$6-'Plan'!$J100)/$C101)),"●",""),""),"")</f>
      </c>
      <c r="I101" s="20">
        <f>IF(AND(ISNUMBER($C101),ISNUMBER('Plan'!$J100),ISNUMBER(I$6)),IF($C101&gt;0,IF(INT((I$6+6-'Plan'!$J100)/$C101)&gt;=MAX(1,-INT(-(I$6-'Plan'!$J100)/$C101)),"●",""),""),"")</f>
      </c>
      <c r="J101" s="20">
        <f>IF(AND(ISNUMBER($C101),ISNUMBER('Plan'!$J100),ISNUMBER(J$6)),IF($C101&gt;0,IF(INT((J$6+6-'Plan'!$J100)/$C101)&gt;=MAX(1,-INT(-(J$6-'Plan'!$J100)/$C101)),"●",""),""),"")</f>
      </c>
      <c r="K101" s="20">
        <f>IF(AND(ISNUMBER($C101),ISNUMBER('Plan'!$J100),ISNUMBER(K$6)),IF($C101&gt;0,IF(INT((K$6+6-'Plan'!$J100)/$C101)&gt;=MAX(1,-INT(-(K$6-'Plan'!$J100)/$C101)),"●",""),""),"")</f>
      </c>
      <c r="L101" s="20">
        <f>IF(AND(ISNUMBER($C101),ISNUMBER('Plan'!$J100),ISNUMBER(L$6)),IF($C101&gt;0,IF(INT((L$6+6-'Plan'!$J100)/$C101)&gt;=MAX(1,-INT(-(L$6-'Plan'!$J100)/$C101)),"●",""),""),"")</f>
      </c>
      <c r="M101" s="20">
        <f>IF(AND(ISNUMBER($C101),ISNUMBER('Plan'!$J100),ISNUMBER(M$6)),IF($C101&gt;0,IF(INT((M$6+6-'Plan'!$J100)/$C101)&gt;=MAX(1,-INT(-(M$6-'Plan'!$J100)/$C101)),"●",""),""),"")</f>
      </c>
      <c r="N101" s="20">
        <f>IF(AND(ISNUMBER($C101),ISNUMBER('Plan'!$J100),ISNUMBER(N$6)),IF($C101&gt;0,IF(INT((N$6+6-'Plan'!$J100)/$C101)&gt;=MAX(1,-INT(-(N$6-'Plan'!$J100)/$C101)),"●",""),""),"")</f>
      </c>
      <c r="O101" s="20">
        <f>IF(AND(ISNUMBER($C101),ISNUMBER('Plan'!$J100),ISNUMBER(O$6)),IF($C101&gt;0,IF(INT((O$6+6-'Plan'!$J100)/$C101)&gt;=MAX(1,-INT(-(O$6-'Plan'!$J100)/$C101)),"●",""),""),"")</f>
      </c>
      <c r="P101" s="20">
        <f>IF(AND(ISNUMBER($C101),ISNUMBER('Plan'!$J100),ISNUMBER(P$6)),IF($C101&gt;0,IF(INT((P$6+6-'Plan'!$J100)/$C101)&gt;=MAX(1,-INT(-(P$6-'Plan'!$J100)/$C101)),"●",""),""),"")</f>
      </c>
      <c r="Q101" s="20">
        <f>IF(AND(ISNUMBER($C101),ISNUMBER('Plan'!$J100),ISNUMBER(Q$6)),IF($C101&gt;0,IF(INT((Q$6+6-'Plan'!$J100)/$C101)&gt;=MAX(1,-INT(-(Q$6-'Plan'!$J100)/$C101)),"●",""),""),"")</f>
      </c>
      <c r="R101" s="20">
        <f>IF(AND(ISNUMBER($C101),ISNUMBER('Plan'!$J100),ISNUMBER(R$6)),IF($C101&gt;0,IF(INT((R$6+6-'Plan'!$J100)/$C101)&gt;=MAX(1,-INT(-(R$6-'Plan'!$J100)/$C101)),"●",""),""),"")</f>
      </c>
      <c r="S101" s="20">
        <f>IF(AND(ISNUMBER($C101),ISNUMBER('Plan'!$J100),ISNUMBER(S$6)),IF($C101&gt;0,IF(INT((S$6+6-'Plan'!$J100)/$C101)&gt;=MAX(1,-INT(-(S$6-'Plan'!$J100)/$C101)),"●",""),""),"")</f>
      </c>
      <c r="T101" s="20">
        <f>IF(AND(ISNUMBER($C101),ISNUMBER('Plan'!$J100),ISNUMBER(T$6)),IF($C101&gt;0,IF(INT((T$6+6-'Plan'!$J100)/$C101)&gt;=MAX(1,-INT(-(T$6-'Plan'!$J100)/$C101)),"●",""),""),"")</f>
      </c>
      <c r="U101" s="20">
        <f>IF(AND(ISNUMBER($C101),ISNUMBER('Plan'!$J100),ISNUMBER(U$6)),IF($C101&gt;0,IF(INT((U$6+6-'Plan'!$J100)/$C101)&gt;=MAX(1,-INT(-(U$6-'Plan'!$J100)/$C101)),"●",""),""),"")</f>
      </c>
      <c r="V101" s="20">
        <f>IF(AND(ISNUMBER($C101),ISNUMBER('Plan'!$J100),ISNUMBER(V$6)),IF($C101&gt;0,IF(INT((V$6+6-'Plan'!$J100)/$C101)&gt;=MAX(1,-INT(-(V$6-'Plan'!$J100)/$C101)),"●",""),""),"")</f>
      </c>
      <c r="W101" s="20">
        <f>IF(AND(ISNUMBER($C101),ISNUMBER('Plan'!$J100),ISNUMBER(W$6)),IF($C101&gt;0,IF(INT((W$6+6-'Plan'!$J100)/$C101)&gt;=MAX(1,-INT(-(W$6-'Plan'!$J100)/$C101)),"●",""),""),"")</f>
      </c>
      <c r="X101" s="20">
        <f>IF(AND(ISNUMBER($C101),ISNUMBER('Plan'!$J100),ISNUMBER(X$6)),IF($C101&gt;0,IF(INT((X$6+6-'Plan'!$J100)/$C101)&gt;=MAX(1,-INT(-(X$6-'Plan'!$J100)/$C101)),"●",""),""),"")</f>
      </c>
      <c r="Y101" s="20">
        <f>IF(AND(ISNUMBER($C101),ISNUMBER('Plan'!$J100),ISNUMBER(Y$6)),IF($C101&gt;0,IF(INT((Y$6+6-'Plan'!$J100)/$C101)&gt;=MAX(1,-INT(-(Y$6-'Plan'!$J100)/$C101)),"●",""),""),"")</f>
      </c>
      <c r="Z101" s="20">
        <f>IF(AND(ISNUMBER($C101),ISNUMBER('Plan'!$J100),ISNUMBER(Z$6)),IF($C101&gt;0,IF(INT((Z$6+6-'Plan'!$J100)/$C101)&gt;=MAX(1,-INT(-(Z$6-'Plan'!$J100)/$C101)),"●",""),""),"")</f>
      </c>
      <c r="AA101" s="20">
        <f>IF(AND(ISNUMBER($C101),ISNUMBER('Plan'!$J100),ISNUMBER(AA$6)),IF($C101&gt;0,IF(INT((AA$6+6-'Plan'!$J100)/$C101)&gt;=MAX(1,-INT(-(AA$6-'Plan'!$J100)/$C101)),"●",""),""),"")</f>
      </c>
      <c r="AB101" s="20">
        <f>IF(AND(ISNUMBER($C101),ISNUMBER('Plan'!$J100),ISNUMBER(AB$6)),IF($C101&gt;0,IF(INT((AB$6+6-'Plan'!$J100)/$C101)&gt;=MAX(1,-INT(-(AB$6-'Plan'!$J100)/$C101)),"●",""),""),"")</f>
      </c>
      <c r="AC101" s="20">
        <f>IF(AND(ISNUMBER($C101),ISNUMBER('Plan'!$J100),ISNUMBER(AC$6)),IF($C101&gt;0,IF(INT((AC$6+6-'Plan'!$J100)/$C101)&gt;=MAX(1,-INT(-(AC$6-'Plan'!$J100)/$C101)),"●",""),""),"")</f>
      </c>
      <c r="AD101" s="20">
        <f>IF(AND(ISNUMBER($C101),ISNUMBER('Plan'!$J100),ISNUMBER(AD$6)),IF($C101&gt;0,IF(INT((AD$6+6-'Plan'!$J100)/$C101)&gt;=MAX(1,-INT(-(AD$6-'Plan'!$J100)/$C101)),"●",""),""),"")</f>
      </c>
      <c r="AE101" s="20">
        <f>IF(AND(ISNUMBER($C101),ISNUMBER('Plan'!$J100),ISNUMBER(AE$6)),IF($C101&gt;0,IF(INT((AE$6+6-'Plan'!$J100)/$C101)&gt;=MAX(1,-INT(-(AE$6-'Plan'!$J100)/$C101)),"●",""),""),"")</f>
      </c>
      <c r="AF101" s="20">
        <f>IF(AND(ISNUMBER($C101),ISNUMBER('Plan'!$J100),ISNUMBER(AF$6)),IF($C101&gt;0,IF(INT((AF$6+6-'Plan'!$J100)/$C101)&gt;=MAX(1,-INT(-(AF$6-'Plan'!$J100)/$C101)),"●",""),""),"")</f>
      </c>
      <c r="AG101" s="20">
        <f>IF(AND(ISNUMBER($C101),ISNUMBER('Plan'!$J100),ISNUMBER(AG$6)),IF($C101&gt;0,IF(INT((AG$6+6-'Plan'!$J100)/$C101)&gt;=MAX(1,-INT(-(AG$6-'Plan'!$J100)/$C101)),"●",""),""),"")</f>
      </c>
      <c r="AH101" s="20">
        <f>IF(AND(ISNUMBER($C101),ISNUMBER('Plan'!$J100),ISNUMBER(AH$6)),IF($C101&gt;0,IF(INT((AH$6+6-'Plan'!$J100)/$C101)&gt;=MAX(1,-INT(-(AH$6-'Plan'!$J100)/$C101)),"●",""),""),"")</f>
      </c>
      <c r="AI101" s="20">
        <f>IF(AND(ISNUMBER($C101),ISNUMBER('Plan'!$J100),ISNUMBER(AI$6)),IF($C101&gt;0,IF(INT((AI$6+6-'Plan'!$J100)/$C101)&gt;=MAX(1,-INT(-(AI$6-'Plan'!$J100)/$C101)),"●",""),""),"")</f>
      </c>
      <c r="AJ101" s="20">
        <f>IF(AND(ISNUMBER($C101),ISNUMBER('Plan'!$J100),ISNUMBER(AJ$6)),IF($C101&gt;0,IF(INT((AJ$6+6-'Plan'!$J100)/$C101)&gt;=MAX(1,-INT(-(AJ$6-'Plan'!$J100)/$C101)),"●",""),""),"")</f>
      </c>
      <c r="AK101" s="20">
        <f>IF(AND(ISNUMBER($C101),ISNUMBER('Plan'!$J100),ISNUMBER(AK$6)),IF($C101&gt;0,IF(INT((AK$6+6-'Plan'!$J100)/$C101)&gt;=MAX(1,-INT(-(AK$6-'Plan'!$J100)/$C101)),"●",""),""),"")</f>
      </c>
      <c r="AL101" s="20">
        <f>IF(AND(ISNUMBER($C101),ISNUMBER('Plan'!$J100),ISNUMBER(AL$6)),IF($C101&gt;0,IF(INT((AL$6+6-'Plan'!$J100)/$C101)&gt;=MAX(1,-INT(-(AL$6-'Plan'!$J100)/$C101)),"●",""),""),"")</f>
      </c>
      <c r="AM101" s="20">
        <f>IF(AND(ISNUMBER($C101),ISNUMBER('Plan'!$J100),ISNUMBER(AM$6)),IF($C101&gt;0,IF(INT((AM$6+6-'Plan'!$J100)/$C101)&gt;=MAX(1,-INT(-(AM$6-'Plan'!$J100)/$C101)),"●",""),""),"")</f>
      </c>
      <c r="AN101" s="20">
        <f>IF(AND(ISNUMBER($C101),ISNUMBER('Plan'!$J100),ISNUMBER(AN$6)),IF($C101&gt;0,IF(INT((AN$6+6-'Plan'!$J100)/$C101)&gt;=MAX(1,-INT(-(AN$6-'Plan'!$J100)/$C101)),"●",""),""),"")</f>
      </c>
      <c r="AO101" s="20">
        <f>IF(AND(ISNUMBER($C101),ISNUMBER('Plan'!$J100),ISNUMBER(AO$6)),IF($C101&gt;0,IF(INT((AO$6+6-'Plan'!$J100)/$C101)&gt;=MAX(1,-INT(-(AO$6-'Plan'!$J100)/$C101)),"●",""),""),"")</f>
      </c>
      <c r="AP101" s="20">
        <f>IF(AND(ISNUMBER($C101),ISNUMBER('Plan'!$J100),ISNUMBER(AP$6)),IF($C101&gt;0,IF(INT((AP$6+6-'Plan'!$J100)/$C101)&gt;=MAX(1,-INT(-(AP$6-'Plan'!$J100)/$C101)),"●",""),""),"")</f>
      </c>
      <c r="AQ101" s="20">
        <f>IF(AND(ISNUMBER($C101),ISNUMBER('Plan'!$J100),ISNUMBER(AQ$6)),IF($C101&gt;0,IF(INT((AQ$6+6-'Plan'!$J100)/$C101)&gt;=MAX(1,-INT(-(AQ$6-'Plan'!$J100)/$C101)),"●",""),""),"")</f>
      </c>
      <c r="AR101" s="20">
        <f>IF(AND(ISNUMBER($C101),ISNUMBER('Plan'!$J100),ISNUMBER(AR$6)),IF($C101&gt;0,IF(INT((AR$6+6-'Plan'!$J100)/$C101)&gt;=MAX(1,-INT(-(AR$6-'Plan'!$J100)/$C101)),"●",""),""),"")</f>
      </c>
      <c r="AS101" s="20">
        <f>IF(AND(ISNUMBER($C101),ISNUMBER('Plan'!$J100),ISNUMBER(AS$6)),IF($C101&gt;0,IF(INT((AS$6+6-'Plan'!$J100)/$C101)&gt;=MAX(1,-INT(-(AS$6-'Plan'!$J100)/$C101)),"●",""),""),"")</f>
      </c>
      <c r="AT101" s="20">
        <f>IF(AND(ISNUMBER($C101),ISNUMBER('Plan'!$J100),ISNUMBER(AT$6)),IF($C101&gt;0,IF(INT((AT$6+6-'Plan'!$J100)/$C101)&gt;=MAX(1,-INT(-(AT$6-'Plan'!$J100)/$C101)),"●",""),""),"")</f>
      </c>
      <c r="AU101" s="20">
        <f>IF(AND(ISNUMBER($C101),ISNUMBER('Plan'!$J100),ISNUMBER(AU$6)),IF($C101&gt;0,IF(INT((AU$6+6-'Plan'!$J100)/$C101)&gt;=MAX(1,-INT(-(AU$6-'Plan'!$J100)/$C101)),"●",""),""),"")</f>
      </c>
      <c r="AV101" s="20">
        <f>IF(AND(ISNUMBER($C101),ISNUMBER('Plan'!$J100),ISNUMBER(AV$6)),IF($C101&gt;0,IF(INT((AV$6+6-'Plan'!$J100)/$C101)&gt;=MAX(1,-INT(-(AV$6-'Plan'!$J100)/$C101)),"●",""),""),"")</f>
      </c>
      <c r="AW101" s="20">
        <f>IF(AND(ISNUMBER($C101),ISNUMBER('Plan'!$J100),ISNUMBER(AW$6)),IF($C101&gt;0,IF(INT((AW$6+6-'Plan'!$J100)/$C101)&gt;=MAX(1,-INT(-(AW$6-'Plan'!$J100)/$C101)),"●",""),""),"")</f>
      </c>
      <c r="AX101" s="20">
        <f>IF(AND(ISNUMBER($C101),ISNUMBER('Plan'!$J100),ISNUMBER(AX$6)),IF($C101&gt;0,IF(INT((AX$6+6-'Plan'!$J100)/$C101)&gt;=MAX(1,-INT(-(AX$6-'Plan'!$J100)/$C101)),"●",""),""),"")</f>
      </c>
      <c r="AY101" s="20">
        <f>IF(AND(ISNUMBER($C101),ISNUMBER('Plan'!$J100),ISNUMBER(AY$6)),IF($C101&gt;0,IF(INT((AY$6+6-'Plan'!$J100)/$C101)&gt;=MAX(1,-INT(-(AY$6-'Plan'!$J100)/$C101)),"●",""),""),"")</f>
      </c>
      <c r="AZ101" s="20">
        <f>IF(AND(ISNUMBER($C101),ISNUMBER('Plan'!$J100),ISNUMBER(AZ$6)),IF($C101&gt;0,IF(INT((AZ$6+6-'Plan'!$J100)/$C101)&gt;=MAX(1,-INT(-(AZ$6-'Plan'!$J100)/$C101)),"●",""),""),"")</f>
      </c>
      <c r="BA101" s="20">
        <f>IF(AND(ISNUMBER($C101),ISNUMBER('Plan'!$J100),ISNUMBER(BA$6)),IF($C101&gt;0,IF(INT((BA$6+6-'Plan'!$J100)/$C101)&gt;=MAX(1,-INT(-(BA$6-'Plan'!$J100)/$C101)),"●",""),""),"")</f>
      </c>
      <c r="BB101" s="20">
        <f>IF(AND(ISNUMBER($C101),ISNUMBER('Plan'!$J100),ISNUMBER(BB$6)),IF($C101&gt;0,IF(INT((BB$6+6-'Plan'!$J100)/$C101)&gt;=MAX(1,-INT(-(BB$6-'Plan'!$J100)/$C101)),"●",""),""),"")</f>
      </c>
      <c r="BC101" s="20">
        <f>IF(AND(ISNUMBER($C101),ISNUMBER('Plan'!$J100),ISNUMBER(BC$6)),IF($C101&gt;0,IF(INT((BC$6+6-'Plan'!$J100)/$C101)&gt;=MAX(1,-INT(-(BC$6-'Plan'!$J100)/$C101)),"●",""),""),"")</f>
      </c>
      <c r="BD101" s="20">
        <f>IF(AND(ISNUMBER($C101),ISNUMBER('Plan'!$J100),ISNUMBER(BD$6)),IF($C101&gt;0,IF(INT((BD$6+6-'Plan'!$J100)/$C101)&gt;=MAX(1,-INT(-(BD$6-'Plan'!$J100)/$C101)),"●",""),""),"")</f>
      </c>
    </row>
    <row r="102" spans="1:56" x14ac:dyDescent="0.25">
      <c r="A102" s="11">
        <f>IF('Plan'!B101="",IF('Plan'!A101="","",'Plan'!A101),'Plan'!B101)</f>
      </c>
      <c r="B102" s="11">
        <f>IF('Plan'!D101="","",'Plan'!D101)</f>
      </c>
      <c r="C102" s="18">
        <f>IF(ISNUMBER('Plan'!F101),IF('Plan'!G101="meses",'Plan'!F101*365.25/12,IF('Plan'!G101="semanas",'Plan'!F101*7,IF('Plan'!G101="días",'Plan'!F101,""))),"")</f>
      </c>
      <c r="D102" s="19">
        <f>IF(ISNUMBER('Plan'!H101),'Plan'!H101,"")</f>
      </c>
      <c r="E102" s="20">
        <f>IF(AND(ISNUMBER($C102),ISNUMBER('Plan'!$J101),ISNUMBER(E$6)),IF($C102&gt;0,IF(INT((E$6+6-'Plan'!$J101)/$C102)&gt;=MAX(1,-INT(-(E$6-'Plan'!$J101)/$C102)),"●",""),""),"")</f>
      </c>
      <c r="F102" s="20">
        <f>IF(AND(ISNUMBER($C102),ISNUMBER('Plan'!$J101),ISNUMBER(F$6)),IF($C102&gt;0,IF(INT((F$6+6-'Plan'!$J101)/$C102)&gt;=MAX(1,-INT(-(F$6-'Plan'!$J101)/$C102)),"●",""),""),"")</f>
      </c>
      <c r="G102" s="20">
        <f>IF(AND(ISNUMBER($C102),ISNUMBER('Plan'!$J101),ISNUMBER(G$6)),IF($C102&gt;0,IF(INT((G$6+6-'Plan'!$J101)/$C102)&gt;=MAX(1,-INT(-(G$6-'Plan'!$J101)/$C102)),"●",""),""),"")</f>
      </c>
      <c r="H102" s="20">
        <f>IF(AND(ISNUMBER($C102),ISNUMBER('Plan'!$J101),ISNUMBER(H$6)),IF($C102&gt;0,IF(INT((H$6+6-'Plan'!$J101)/$C102)&gt;=MAX(1,-INT(-(H$6-'Plan'!$J101)/$C102)),"●",""),""),"")</f>
      </c>
      <c r="I102" s="20">
        <f>IF(AND(ISNUMBER($C102),ISNUMBER('Plan'!$J101),ISNUMBER(I$6)),IF($C102&gt;0,IF(INT((I$6+6-'Plan'!$J101)/$C102)&gt;=MAX(1,-INT(-(I$6-'Plan'!$J101)/$C102)),"●",""),""),"")</f>
      </c>
      <c r="J102" s="20">
        <f>IF(AND(ISNUMBER($C102),ISNUMBER('Plan'!$J101),ISNUMBER(J$6)),IF($C102&gt;0,IF(INT((J$6+6-'Plan'!$J101)/$C102)&gt;=MAX(1,-INT(-(J$6-'Plan'!$J101)/$C102)),"●",""),""),"")</f>
      </c>
      <c r="K102" s="20">
        <f>IF(AND(ISNUMBER($C102),ISNUMBER('Plan'!$J101),ISNUMBER(K$6)),IF($C102&gt;0,IF(INT((K$6+6-'Plan'!$J101)/$C102)&gt;=MAX(1,-INT(-(K$6-'Plan'!$J101)/$C102)),"●",""),""),"")</f>
      </c>
      <c r="L102" s="20">
        <f>IF(AND(ISNUMBER($C102),ISNUMBER('Plan'!$J101),ISNUMBER(L$6)),IF($C102&gt;0,IF(INT((L$6+6-'Plan'!$J101)/$C102)&gt;=MAX(1,-INT(-(L$6-'Plan'!$J101)/$C102)),"●",""),""),"")</f>
      </c>
      <c r="M102" s="20">
        <f>IF(AND(ISNUMBER($C102),ISNUMBER('Plan'!$J101),ISNUMBER(M$6)),IF($C102&gt;0,IF(INT((M$6+6-'Plan'!$J101)/$C102)&gt;=MAX(1,-INT(-(M$6-'Plan'!$J101)/$C102)),"●",""),""),"")</f>
      </c>
      <c r="N102" s="20">
        <f>IF(AND(ISNUMBER($C102),ISNUMBER('Plan'!$J101),ISNUMBER(N$6)),IF($C102&gt;0,IF(INT((N$6+6-'Plan'!$J101)/$C102)&gt;=MAX(1,-INT(-(N$6-'Plan'!$J101)/$C102)),"●",""),""),"")</f>
      </c>
      <c r="O102" s="20">
        <f>IF(AND(ISNUMBER($C102),ISNUMBER('Plan'!$J101),ISNUMBER(O$6)),IF($C102&gt;0,IF(INT((O$6+6-'Plan'!$J101)/$C102)&gt;=MAX(1,-INT(-(O$6-'Plan'!$J101)/$C102)),"●",""),""),"")</f>
      </c>
      <c r="P102" s="20">
        <f>IF(AND(ISNUMBER($C102),ISNUMBER('Plan'!$J101),ISNUMBER(P$6)),IF($C102&gt;0,IF(INT((P$6+6-'Plan'!$J101)/$C102)&gt;=MAX(1,-INT(-(P$6-'Plan'!$J101)/$C102)),"●",""),""),"")</f>
      </c>
      <c r="Q102" s="20">
        <f>IF(AND(ISNUMBER($C102),ISNUMBER('Plan'!$J101),ISNUMBER(Q$6)),IF($C102&gt;0,IF(INT((Q$6+6-'Plan'!$J101)/$C102)&gt;=MAX(1,-INT(-(Q$6-'Plan'!$J101)/$C102)),"●",""),""),"")</f>
      </c>
      <c r="R102" s="20">
        <f>IF(AND(ISNUMBER($C102),ISNUMBER('Plan'!$J101),ISNUMBER(R$6)),IF($C102&gt;0,IF(INT((R$6+6-'Plan'!$J101)/$C102)&gt;=MAX(1,-INT(-(R$6-'Plan'!$J101)/$C102)),"●",""),""),"")</f>
      </c>
      <c r="S102" s="20">
        <f>IF(AND(ISNUMBER($C102),ISNUMBER('Plan'!$J101),ISNUMBER(S$6)),IF($C102&gt;0,IF(INT((S$6+6-'Plan'!$J101)/$C102)&gt;=MAX(1,-INT(-(S$6-'Plan'!$J101)/$C102)),"●",""),""),"")</f>
      </c>
      <c r="T102" s="20">
        <f>IF(AND(ISNUMBER($C102),ISNUMBER('Plan'!$J101),ISNUMBER(T$6)),IF($C102&gt;0,IF(INT((T$6+6-'Plan'!$J101)/$C102)&gt;=MAX(1,-INT(-(T$6-'Plan'!$J101)/$C102)),"●",""),""),"")</f>
      </c>
      <c r="U102" s="20">
        <f>IF(AND(ISNUMBER($C102),ISNUMBER('Plan'!$J101),ISNUMBER(U$6)),IF($C102&gt;0,IF(INT((U$6+6-'Plan'!$J101)/$C102)&gt;=MAX(1,-INT(-(U$6-'Plan'!$J101)/$C102)),"●",""),""),"")</f>
      </c>
      <c r="V102" s="20">
        <f>IF(AND(ISNUMBER($C102),ISNUMBER('Plan'!$J101),ISNUMBER(V$6)),IF($C102&gt;0,IF(INT((V$6+6-'Plan'!$J101)/$C102)&gt;=MAX(1,-INT(-(V$6-'Plan'!$J101)/$C102)),"●",""),""),"")</f>
      </c>
      <c r="W102" s="20">
        <f>IF(AND(ISNUMBER($C102),ISNUMBER('Plan'!$J101),ISNUMBER(W$6)),IF($C102&gt;0,IF(INT((W$6+6-'Plan'!$J101)/$C102)&gt;=MAX(1,-INT(-(W$6-'Plan'!$J101)/$C102)),"●",""),""),"")</f>
      </c>
      <c r="X102" s="20">
        <f>IF(AND(ISNUMBER($C102),ISNUMBER('Plan'!$J101),ISNUMBER(X$6)),IF($C102&gt;0,IF(INT((X$6+6-'Plan'!$J101)/$C102)&gt;=MAX(1,-INT(-(X$6-'Plan'!$J101)/$C102)),"●",""),""),"")</f>
      </c>
      <c r="Y102" s="20">
        <f>IF(AND(ISNUMBER($C102),ISNUMBER('Plan'!$J101),ISNUMBER(Y$6)),IF($C102&gt;0,IF(INT((Y$6+6-'Plan'!$J101)/$C102)&gt;=MAX(1,-INT(-(Y$6-'Plan'!$J101)/$C102)),"●",""),""),"")</f>
      </c>
      <c r="Z102" s="20">
        <f>IF(AND(ISNUMBER($C102),ISNUMBER('Plan'!$J101),ISNUMBER(Z$6)),IF($C102&gt;0,IF(INT((Z$6+6-'Plan'!$J101)/$C102)&gt;=MAX(1,-INT(-(Z$6-'Plan'!$J101)/$C102)),"●",""),""),"")</f>
      </c>
      <c r="AA102" s="20">
        <f>IF(AND(ISNUMBER($C102),ISNUMBER('Plan'!$J101),ISNUMBER(AA$6)),IF($C102&gt;0,IF(INT((AA$6+6-'Plan'!$J101)/$C102)&gt;=MAX(1,-INT(-(AA$6-'Plan'!$J101)/$C102)),"●",""),""),"")</f>
      </c>
      <c r="AB102" s="20">
        <f>IF(AND(ISNUMBER($C102),ISNUMBER('Plan'!$J101),ISNUMBER(AB$6)),IF($C102&gt;0,IF(INT((AB$6+6-'Plan'!$J101)/$C102)&gt;=MAX(1,-INT(-(AB$6-'Plan'!$J101)/$C102)),"●",""),""),"")</f>
      </c>
      <c r="AC102" s="20">
        <f>IF(AND(ISNUMBER($C102),ISNUMBER('Plan'!$J101),ISNUMBER(AC$6)),IF($C102&gt;0,IF(INT((AC$6+6-'Plan'!$J101)/$C102)&gt;=MAX(1,-INT(-(AC$6-'Plan'!$J101)/$C102)),"●",""),""),"")</f>
      </c>
      <c r="AD102" s="20">
        <f>IF(AND(ISNUMBER($C102),ISNUMBER('Plan'!$J101),ISNUMBER(AD$6)),IF($C102&gt;0,IF(INT((AD$6+6-'Plan'!$J101)/$C102)&gt;=MAX(1,-INT(-(AD$6-'Plan'!$J101)/$C102)),"●",""),""),"")</f>
      </c>
      <c r="AE102" s="20">
        <f>IF(AND(ISNUMBER($C102),ISNUMBER('Plan'!$J101),ISNUMBER(AE$6)),IF($C102&gt;0,IF(INT((AE$6+6-'Plan'!$J101)/$C102)&gt;=MAX(1,-INT(-(AE$6-'Plan'!$J101)/$C102)),"●",""),""),"")</f>
      </c>
      <c r="AF102" s="20">
        <f>IF(AND(ISNUMBER($C102),ISNUMBER('Plan'!$J101),ISNUMBER(AF$6)),IF($C102&gt;0,IF(INT((AF$6+6-'Plan'!$J101)/$C102)&gt;=MAX(1,-INT(-(AF$6-'Plan'!$J101)/$C102)),"●",""),""),"")</f>
      </c>
      <c r="AG102" s="20">
        <f>IF(AND(ISNUMBER($C102),ISNUMBER('Plan'!$J101),ISNUMBER(AG$6)),IF($C102&gt;0,IF(INT((AG$6+6-'Plan'!$J101)/$C102)&gt;=MAX(1,-INT(-(AG$6-'Plan'!$J101)/$C102)),"●",""),""),"")</f>
      </c>
      <c r="AH102" s="20">
        <f>IF(AND(ISNUMBER($C102),ISNUMBER('Plan'!$J101),ISNUMBER(AH$6)),IF($C102&gt;0,IF(INT((AH$6+6-'Plan'!$J101)/$C102)&gt;=MAX(1,-INT(-(AH$6-'Plan'!$J101)/$C102)),"●",""),""),"")</f>
      </c>
      <c r="AI102" s="20">
        <f>IF(AND(ISNUMBER($C102),ISNUMBER('Plan'!$J101),ISNUMBER(AI$6)),IF($C102&gt;0,IF(INT((AI$6+6-'Plan'!$J101)/$C102)&gt;=MAX(1,-INT(-(AI$6-'Plan'!$J101)/$C102)),"●",""),""),"")</f>
      </c>
      <c r="AJ102" s="20">
        <f>IF(AND(ISNUMBER($C102),ISNUMBER('Plan'!$J101),ISNUMBER(AJ$6)),IF($C102&gt;0,IF(INT((AJ$6+6-'Plan'!$J101)/$C102)&gt;=MAX(1,-INT(-(AJ$6-'Plan'!$J101)/$C102)),"●",""),""),"")</f>
      </c>
      <c r="AK102" s="20">
        <f>IF(AND(ISNUMBER($C102),ISNUMBER('Plan'!$J101),ISNUMBER(AK$6)),IF($C102&gt;0,IF(INT((AK$6+6-'Plan'!$J101)/$C102)&gt;=MAX(1,-INT(-(AK$6-'Plan'!$J101)/$C102)),"●",""),""),"")</f>
      </c>
      <c r="AL102" s="20">
        <f>IF(AND(ISNUMBER($C102),ISNUMBER('Plan'!$J101),ISNUMBER(AL$6)),IF($C102&gt;0,IF(INT((AL$6+6-'Plan'!$J101)/$C102)&gt;=MAX(1,-INT(-(AL$6-'Plan'!$J101)/$C102)),"●",""),""),"")</f>
      </c>
      <c r="AM102" s="20">
        <f>IF(AND(ISNUMBER($C102),ISNUMBER('Plan'!$J101),ISNUMBER(AM$6)),IF($C102&gt;0,IF(INT((AM$6+6-'Plan'!$J101)/$C102)&gt;=MAX(1,-INT(-(AM$6-'Plan'!$J101)/$C102)),"●",""),""),"")</f>
      </c>
      <c r="AN102" s="20">
        <f>IF(AND(ISNUMBER($C102),ISNUMBER('Plan'!$J101),ISNUMBER(AN$6)),IF($C102&gt;0,IF(INT((AN$6+6-'Plan'!$J101)/$C102)&gt;=MAX(1,-INT(-(AN$6-'Plan'!$J101)/$C102)),"●",""),""),"")</f>
      </c>
      <c r="AO102" s="20">
        <f>IF(AND(ISNUMBER($C102),ISNUMBER('Plan'!$J101),ISNUMBER(AO$6)),IF($C102&gt;0,IF(INT((AO$6+6-'Plan'!$J101)/$C102)&gt;=MAX(1,-INT(-(AO$6-'Plan'!$J101)/$C102)),"●",""),""),"")</f>
      </c>
      <c r="AP102" s="20">
        <f>IF(AND(ISNUMBER($C102),ISNUMBER('Plan'!$J101),ISNUMBER(AP$6)),IF($C102&gt;0,IF(INT((AP$6+6-'Plan'!$J101)/$C102)&gt;=MAX(1,-INT(-(AP$6-'Plan'!$J101)/$C102)),"●",""),""),"")</f>
      </c>
      <c r="AQ102" s="20">
        <f>IF(AND(ISNUMBER($C102),ISNUMBER('Plan'!$J101),ISNUMBER(AQ$6)),IF($C102&gt;0,IF(INT((AQ$6+6-'Plan'!$J101)/$C102)&gt;=MAX(1,-INT(-(AQ$6-'Plan'!$J101)/$C102)),"●",""),""),"")</f>
      </c>
      <c r="AR102" s="20">
        <f>IF(AND(ISNUMBER($C102),ISNUMBER('Plan'!$J101),ISNUMBER(AR$6)),IF($C102&gt;0,IF(INT((AR$6+6-'Plan'!$J101)/$C102)&gt;=MAX(1,-INT(-(AR$6-'Plan'!$J101)/$C102)),"●",""),""),"")</f>
      </c>
      <c r="AS102" s="20">
        <f>IF(AND(ISNUMBER($C102),ISNUMBER('Plan'!$J101),ISNUMBER(AS$6)),IF($C102&gt;0,IF(INT((AS$6+6-'Plan'!$J101)/$C102)&gt;=MAX(1,-INT(-(AS$6-'Plan'!$J101)/$C102)),"●",""),""),"")</f>
      </c>
      <c r="AT102" s="20">
        <f>IF(AND(ISNUMBER($C102),ISNUMBER('Plan'!$J101),ISNUMBER(AT$6)),IF($C102&gt;0,IF(INT((AT$6+6-'Plan'!$J101)/$C102)&gt;=MAX(1,-INT(-(AT$6-'Plan'!$J101)/$C102)),"●",""),""),"")</f>
      </c>
      <c r="AU102" s="20">
        <f>IF(AND(ISNUMBER($C102),ISNUMBER('Plan'!$J101),ISNUMBER(AU$6)),IF($C102&gt;0,IF(INT((AU$6+6-'Plan'!$J101)/$C102)&gt;=MAX(1,-INT(-(AU$6-'Plan'!$J101)/$C102)),"●",""),""),"")</f>
      </c>
      <c r="AV102" s="20">
        <f>IF(AND(ISNUMBER($C102),ISNUMBER('Plan'!$J101),ISNUMBER(AV$6)),IF($C102&gt;0,IF(INT((AV$6+6-'Plan'!$J101)/$C102)&gt;=MAX(1,-INT(-(AV$6-'Plan'!$J101)/$C102)),"●",""),""),"")</f>
      </c>
      <c r="AW102" s="20">
        <f>IF(AND(ISNUMBER($C102),ISNUMBER('Plan'!$J101),ISNUMBER(AW$6)),IF($C102&gt;0,IF(INT((AW$6+6-'Plan'!$J101)/$C102)&gt;=MAX(1,-INT(-(AW$6-'Plan'!$J101)/$C102)),"●",""),""),"")</f>
      </c>
      <c r="AX102" s="20">
        <f>IF(AND(ISNUMBER($C102),ISNUMBER('Plan'!$J101),ISNUMBER(AX$6)),IF($C102&gt;0,IF(INT((AX$6+6-'Plan'!$J101)/$C102)&gt;=MAX(1,-INT(-(AX$6-'Plan'!$J101)/$C102)),"●",""),""),"")</f>
      </c>
      <c r="AY102" s="20">
        <f>IF(AND(ISNUMBER($C102),ISNUMBER('Plan'!$J101),ISNUMBER(AY$6)),IF($C102&gt;0,IF(INT((AY$6+6-'Plan'!$J101)/$C102)&gt;=MAX(1,-INT(-(AY$6-'Plan'!$J101)/$C102)),"●",""),""),"")</f>
      </c>
      <c r="AZ102" s="20">
        <f>IF(AND(ISNUMBER($C102),ISNUMBER('Plan'!$J101),ISNUMBER(AZ$6)),IF($C102&gt;0,IF(INT((AZ$6+6-'Plan'!$J101)/$C102)&gt;=MAX(1,-INT(-(AZ$6-'Plan'!$J101)/$C102)),"●",""),""),"")</f>
      </c>
      <c r="BA102" s="20">
        <f>IF(AND(ISNUMBER($C102),ISNUMBER('Plan'!$J101),ISNUMBER(BA$6)),IF($C102&gt;0,IF(INT((BA$6+6-'Plan'!$J101)/$C102)&gt;=MAX(1,-INT(-(BA$6-'Plan'!$J101)/$C102)),"●",""),""),"")</f>
      </c>
      <c r="BB102" s="20">
        <f>IF(AND(ISNUMBER($C102),ISNUMBER('Plan'!$J101),ISNUMBER(BB$6)),IF($C102&gt;0,IF(INT((BB$6+6-'Plan'!$J101)/$C102)&gt;=MAX(1,-INT(-(BB$6-'Plan'!$J101)/$C102)),"●",""),""),"")</f>
      </c>
      <c r="BC102" s="20">
        <f>IF(AND(ISNUMBER($C102),ISNUMBER('Plan'!$J101),ISNUMBER(BC$6)),IF($C102&gt;0,IF(INT((BC$6+6-'Plan'!$J101)/$C102)&gt;=MAX(1,-INT(-(BC$6-'Plan'!$J101)/$C102)),"●",""),""),"")</f>
      </c>
      <c r="BD102" s="20">
        <f>IF(AND(ISNUMBER($C102),ISNUMBER('Plan'!$J101),ISNUMBER(BD$6)),IF($C102&gt;0,IF(INT((BD$6+6-'Plan'!$J101)/$C102)&gt;=MAX(1,-INT(-(BD$6-'Plan'!$J101)/$C102)),"●",""),""),"")</f>
      </c>
    </row>
    <row r="103" spans="1:56" x14ac:dyDescent="0.25">
      <c r="A103" s="11">
        <f>IF('Plan'!B102="",IF('Plan'!A102="","",'Plan'!A102),'Plan'!B102)</f>
      </c>
      <c r="B103" s="11">
        <f>IF('Plan'!D102="","",'Plan'!D102)</f>
      </c>
      <c r="C103" s="18">
        <f>IF(ISNUMBER('Plan'!F102),IF('Plan'!G102="meses",'Plan'!F102*365.25/12,IF('Plan'!G102="semanas",'Plan'!F102*7,IF('Plan'!G102="días",'Plan'!F102,""))),"")</f>
      </c>
      <c r="D103" s="19">
        <f>IF(ISNUMBER('Plan'!H102),'Plan'!H102,"")</f>
      </c>
      <c r="E103" s="20">
        <f>IF(AND(ISNUMBER($C103),ISNUMBER('Plan'!$J102),ISNUMBER(E$6)),IF($C103&gt;0,IF(INT((E$6+6-'Plan'!$J102)/$C103)&gt;=MAX(1,-INT(-(E$6-'Plan'!$J102)/$C103)),"●",""),""),"")</f>
      </c>
      <c r="F103" s="20">
        <f>IF(AND(ISNUMBER($C103),ISNUMBER('Plan'!$J102),ISNUMBER(F$6)),IF($C103&gt;0,IF(INT((F$6+6-'Plan'!$J102)/$C103)&gt;=MAX(1,-INT(-(F$6-'Plan'!$J102)/$C103)),"●",""),""),"")</f>
      </c>
      <c r="G103" s="20">
        <f>IF(AND(ISNUMBER($C103),ISNUMBER('Plan'!$J102),ISNUMBER(G$6)),IF($C103&gt;0,IF(INT((G$6+6-'Plan'!$J102)/$C103)&gt;=MAX(1,-INT(-(G$6-'Plan'!$J102)/$C103)),"●",""),""),"")</f>
      </c>
      <c r="H103" s="20">
        <f>IF(AND(ISNUMBER($C103),ISNUMBER('Plan'!$J102),ISNUMBER(H$6)),IF($C103&gt;0,IF(INT((H$6+6-'Plan'!$J102)/$C103)&gt;=MAX(1,-INT(-(H$6-'Plan'!$J102)/$C103)),"●",""),""),"")</f>
      </c>
      <c r="I103" s="20">
        <f>IF(AND(ISNUMBER($C103),ISNUMBER('Plan'!$J102),ISNUMBER(I$6)),IF($C103&gt;0,IF(INT((I$6+6-'Plan'!$J102)/$C103)&gt;=MAX(1,-INT(-(I$6-'Plan'!$J102)/$C103)),"●",""),""),"")</f>
      </c>
      <c r="J103" s="20">
        <f>IF(AND(ISNUMBER($C103),ISNUMBER('Plan'!$J102),ISNUMBER(J$6)),IF($C103&gt;0,IF(INT((J$6+6-'Plan'!$J102)/$C103)&gt;=MAX(1,-INT(-(J$6-'Plan'!$J102)/$C103)),"●",""),""),"")</f>
      </c>
      <c r="K103" s="20">
        <f>IF(AND(ISNUMBER($C103),ISNUMBER('Plan'!$J102),ISNUMBER(K$6)),IF($C103&gt;0,IF(INT((K$6+6-'Plan'!$J102)/$C103)&gt;=MAX(1,-INT(-(K$6-'Plan'!$J102)/$C103)),"●",""),""),"")</f>
      </c>
      <c r="L103" s="20">
        <f>IF(AND(ISNUMBER($C103),ISNUMBER('Plan'!$J102),ISNUMBER(L$6)),IF($C103&gt;0,IF(INT((L$6+6-'Plan'!$J102)/$C103)&gt;=MAX(1,-INT(-(L$6-'Plan'!$J102)/$C103)),"●",""),""),"")</f>
      </c>
      <c r="M103" s="20">
        <f>IF(AND(ISNUMBER($C103),ISNUMBER('Plan'!$J102),ISNUMBER(M$6)),IF($C103&gt;0,IF(INT((M$6+6-'Plan'!$J102)/$C103)&gt;=MAX(1,-INT(-(M$6-'Plan'!$J102)/$C103)),"●",""),""),"")</f>
      </c>
      <c r="N103" s="20">
        <f>IF(AND(ISNUMBER($C103),ISNUMBER('Plan'!$J102),ISNUMBER(N$6)),IF($C103&gt;0,IF(INT((N$6+6-'Plan'!$J102)/$C103)&gt;=MAX(1,-INT(-(N$6-'Plan'!$J102)/$C103)),"●",""),""),"")</f>
      </c>
      <c r="O103" s="20">
        <f>IF(AND(ISNUMBER($C103),ISNUMBER('Plan'!$J102),ISNUMBER(O$6)),IF($C103&gt;0,IF(INT((O$6+6-'Plan'!$J102)/$C103)&gt;=MAX(1,-INT(-(O$6-'Plan'!$J102)/$C103)),"●",""),""),"")</f>
      </c>
      <c r="P103" s="20">
        <f>IF(AND(ISNUMBER($C103),ISNUMBER('Plan'!$J102),ISNUMBER(P$6)),IF($C103&gt;0,IF(INT((P$6+6-'Plan'!$J102)/$C103)&gt;=MAX(1,-INT(-(P$6-'Plan'!$J102)/$C103)),"●",""),""),"")</f>
      </c>
      <c r="Q103" s="20">
        <f>IF(AND(ISNUMBER($C103),ISNUMBER('Plan'!$J102),ISNUMBER(Q$6)),IF($C103&gt;0,IF(INT((Q$6+6-'Plan'!$J102)/$C103)&gt;=MAX(1,-INT(-(Q$6-'Plan'!$J102)/$C103)),"●",""),""),"")</f>
      </c>
      <c r="R103" s="20">
        <f>IF(AND(ISNUMBER($C103),ISNUMBER('Plan'!$J102),ISNUMBER(R$6)),IF($C103&gt;0,IF(INT((R$6+6-'Plan'!$J102)/$C103)&gt;=MAX(1,-INT(-(R$6-'Plan'!$J102)/$C103)),"●",""),""),"")</f>
      </c>
      <c r="S103" s="20">
        <f>IF(AND(ISNUMBER($C103),ISNUMBER('Plan'!$J102),ISNUMBER(S$6)),IF($C103&gt;0,IF(INT((S$6+6-'Plan'!$J102)/$C103)&gt;=MAX(1,-INT(-(S$6-'Plan'!$J102)/$C103)),"●",""),""),"")</f>
      </c>
      <c r="T103" s="20">
        <f>IF(AND(ISNUMBER($C103),ISNUMBER('Plan'!$J102),ISNUMBER(T$6)),IF($C103&gt;0,IF(INT((T$6+6-'Plan'!$J102)/$C103)&gt;=MAX(1,-INT(-(T$6-'Plan'!$J102)/$C103)),"●",""),""),"")</f>
      </c>
      <c r="U103" s="20">
        <f>IF(AND(ISNUMBER($C103),ISNUMBER('Plan'!$J102),ISNUMBER(U$6)),IF($C103&gt;0,IF(INT((U$6+6-'Plan'!$J102)/$C103)&gt;=MAX(1,-INT(-(U$6-'Plan'!$J102)/$C103)),"●",""),""),"")</f>
      </c>
      <c r="V103" s="20">
        <f>IF(AND(ISNUMBER($C103),ISNUMBER('Plan'!$J102),ISNUMBER(V$6)),IF($C103&gt;0,IF(INT((V$6+6-'Plan'!$J102)/$C103)&gt;=MAX(1,-INT(-(V$6-'Plan'!$J102)/$C103)),"●",""),""),"")</f>
      </c>
      <c r="W103" s="20">
        <f>IF(AND(ISNUMBER($C103),ISNUMBER('Plan'!$J102),ISNUMBER(W$6)),IF($C103&gt;0,IF(INT((W$6+6-'Plan'!$J102)/$C103)&gt;=MAX(1,-INT(-(W$6-'Plan'!$J102)/$C103)),"●",""),""),"")</f>
      </c>
      <c r="X103" s="20">
        <f>IF(AND(ISNUMBER($C103),ISNUMBER('Plan'!$J102),ISNUMBER(X$6)),IF($C103&gt;0,IF(INT((X$6+6-'Plan'!$J102)/$C103)&gt;=MAX(1,-INT(-(X$6-'Plan'!$J102)/$C103)),"●",""),""),"")</f>
      </c>
      <c r="Y103" s="20">
        <f>IF(AND(ISNUMBER($C103),ISNUMBER('Plan'!$J102),ISNUMBER(Y$6)),IF($C103&gt;0,IF(INT((Y$6+6-'Plan'!$J102)/$C103)&gt;=MAX(1,-INT(-(Y$6-'Plan'!$J102)/$C103)),"●",""),""),"")</f>
      </c>
      <c r="Z103" s="20">
        <f>IF(AND(ISNUMBER($C103),ISNUMBER('Plan'!$J102),ISNUMBER(Z$6)),IF($C103&gt;0,IF(INT((Z$6+6-'Plan'!$J102)/$C103)&gt;=MAX(1,-INT(-(Z$6-'Plan'!$J102)/$C103)),"●",""),""),"")</f>
      </c>
      <c r="AA103" s="20">
        <f>IF(AND(ISNUMBER($C103),ISNUMBER('Plan'!$J102),ISNUMBER(AA$6)),IF($C103&gt;0,IF(INT((AA$6+6-'Plan'!$J102)/$C103)&gt;=MAX(1,-INT(-(AA$6-'Plan'!$J102)/$C103)),"●",""),""),"")</f>
      </c>
      <c r="AB103" s="20">
        <f>IF(AND(ISNUMBER($C103),ISNUMBER('Plan'!$J102),ISNUMBER(AB$6)),IF($C103&gt;0,IF(INT((AB$6+6-'Plan'!$J102)/$C103)&gt;=MAX(1,-INT(-(AB$6-'Plan'!$J102)/$C103)),"●",""),""),"")</f>
      </c>
      <c r="AC103" s="20">
        <f>IF(AND(ISNUMBER($C103),ISNUMBER('Plan'!$J102),ISNUMBER(AC$6)),IF($C103&gt;0,IF(INT((AC$6+6-'Plan'!$J102)/$C103)&gt;=MAX(1,-INT(-(AC$6-'Plan'!$J102)/$C103)),"●",""),""),"")</f>
      </c>
      <c r="AD103" s="20">
        <f>IF(AND(ISNUMBER($C103),ISNUMBER('Plan'!$J102),ISNUMBER(AD$6)),IF($C103&gt;0,IF(INT((AD$6+6-'Plan'!$J102)/$C103)&gt;=MAX(1,-INT(-(AD$6-'Plan'!$J102)/$C103)),"●",""),""),"")</f>
      </c>
      <c r="AE103" s="20">
        <f>IF(AND(ISNUMBER($C103),ISNUMBER('Plan'!$J102),ISNUMBER(AE$6)),IF($C103&gt;0,IF(INT((AE$6+6-'Plan'!$J102)/$C103)&gt;=MAX(1,-INT(-(AE$6-'Plan'!$J102)/$C103)),"●",""),""),"")</f>
      </c>
      <c r="AF103" s="20">
        <f>IF(AND(ISNUMBER($C103),ISNUMBER('Plan'!$J102),ISNUMBER(AF$6)),IF($C103&gt;0,IF(INT((AF$6+6-'Plan'!$J102)/$C103)&gt;=MAX(1,-INT(-(AF$6-'Plan'!$J102)/$C103)),"●",""),""),"")</f>
      </c>
      <c r="AG103" s="20">
        <f>IF(AND(ISNUMBER($C103),ISNUMBER('Plan'!$J102),ISNUMBER(AG$6)),IF($C103&gt;0,IF(INT((AG$6+6-'Plan'!$J102)/$C103)&gt;=MAX(1,-INT(-(AG$6-'Plan'!$J102)/$C103)),"●",""),""),"")</f>
      </c>
      <c r="AH103" s="20">
        <f>IF(AND(ISNUMBER($C103),ISNUMBER('Plan'!$J102),ISNUMBER(AH$6)),IF($C103&gt;0,IF(INT((AH$6+6-'Plan'!$J102)/$C103)&gt;=MAX(1,-INT(-(AH$6-'Plan'!$J102)/$C103)),"●",""),""),"")</f>
      </c>
      <c r="AI103" s="20">
        <f>IF(AND(ISNUMBER($C103),ISNUMBER('Plan'!$J102),ISNUMBER(AI$6)),IF($C103&gt;0,IF(INT((AI$6+6-'Plan'!$J102)/$C103)&gt;=MAX(1,-INT(-(AI$6-'Plan'!$J102)/$C103)),"●",""),""),"")</f>
      </c>
      <c r="AJ103" s="20">
        <f>IF(AND(ISNUMBER($C103),ISNUMBER('Plan'!$J102),ISNUMBER(AJ$6)),IF($C103&gt;0,IF(INT((AJ$6+6-'Plan'!$J102)/$C103)&gt;=MAX(1,-INT(-(AJ$6-'Plan'!$J102)/$C103)),"●",""),""),"")</f>
      </c>
      <c r="AK103" s="20">
        <f>IF(AND(ISNUMBER($C103),ISNUMBER('Plan'!$J102),ISNUMBER(AK$6)),IF($C103&gt;0,IF(INT((AK$6+6-'Plan'!$J102)/$C103)&gt;=MAX(1,-INT(-(AK$6-'Plan'!$J102)/$C103)),"●",""),""),"")</f>
      </c>
      <c r="AL103" s="20">
        <f>IF(AND(ISNUMBER($C103),ISNUMBER('Plan'!$J102),ISNUMBER(AL$6)),IF($C103&gt;0,IF(INT((AL$6+6-'Plan'!$J102)/$C103)&gt;=MAX(1,-INT(-(AL$6-'Plan'!$J102)/$C103)),"●",""),""),"")</f>
      </c>
      <c r="AM103" s="20">
        <f>IF(AND(ISNUMBER($C103),ISNUMBER('Plan'!$J102),ISNUMBER(AM$6)),IF($C103&gt;0,IF(INT((AM$6+6-'Plan'!$J102)/$C103)&gt;=MAX(1,-INT(-(AM$6-'Plan'!$J102)/$C103)),"●",""),""),"")</f>
      </c>
      <c r="AN103" s="20">
        <f>IF(AND(ISNUMBER($C103),ISNUMBER('Plan'!$J102),ISNUMBER(AN$6)),IF($C103&gt;0,IF(INT((AN$6+6-'Plan'!$J102)/$C103)&gt;=MAX(1,-INT(-(AN$6-'Plan'!$J102)/$C103)),"●",""),""),"")</f>
      </c>
      <c r="AO103" s="20">
        <f>IF(AND(ISNUMBER($C103),ISNUMBER('Plan'!$J102),ISNUMBER(AO$6)),IF($C103&gt;0,IF(INT((AO$6+6-'Plan'!$J102)/$C103)&gt;=MAX(1,-INT(-(AO$6-'Plan'!$J102)/$C103)),"●",""),""),"")</f>
      </c>
      <c r="AP103" s="20">
        <f>IF(AND(ISNUMBER($C103),ISNUMBER('Plan'!$J102),ISNUMBER(AP$6)),IF($C103&gt;0,IF(INT((AP$6+6-'Plan'!$J102)/$C103)&gt;=MAX(1,-INT(-(AP$6-'Plan'!$J102)/$C103)),"●",""),""),"")</f>
      </c>
      <c r="AQ103" s="20">
        <f>IF(AND(ISNUMBER($C103),ISNUMBER('Plan'!$J102),ISNUMBER(AQ$6)),IF($C103&gt;0,IF(INT((AQ$6+6-'Plan'!$J102)/$C103)&gt;=MAX(1,-INT(-(AQ$6-'Plan'!$J102)/$C103)),"●",""),""),"")</f>
      </c>
      <c r="AR103" s="20">
        <f>IF(AND(ISNUMBER($C103),ISNUMBER('Plan'!$J102),ISNUMBER(AR$6)),IF($C103&gt;0,IF(INT((AR$6+6-'Plan'!$J102)/$C103)&gt;=MAX(1,-INT(-(AR$6-'Plan'!$J102)/$C103)),"●",""),""),"")</f>
      </c>
      <c r="AS103" s="20">
        <f>IF(AND(ISNUMBER($C103),ISNUMBER('Plan'!$J102),ISNUMBER(AS$6)),IF($C103&gt;0,IF(INT((AS$6+6-'Plan'!$J102)/$C103)&gt;=MAX(1,-INT(-(AS$6-'Plan'!$J102)/$C103)),"●",""),""),"")</f>
      </c>
      <c r="AT103" s="20">
        <f>IF(AND(ISNUMBER($C103),ISNUMBER('Plan'!$J102),ISNUMBER(AT$6)),IF($C103&gt;0,IF(INT((AT$6+6-'Plan'!$J102)/$C103)&gt;=MAX(1,-INT(-(AT$6-'Plan'!$J102)/$C103)),"●",""),""),"")</f>
      </c>
      <c r="AU103" s="20">
        <f>IF(AND(ISNUMBER($C103),ISNUMBER('Plan'!$J102),ISNUMBER(AU$6)),IF($C103&gt;0,IF(INT((AU$6+6-'Plan'!$J102)/$C103)&gt;=MAX(1,-INT(-(AU$6-'Plan'!$J102)/$C103)),"●",""),""),"")</f>
      </c>
      <c r="AV103" s="20">
        <f>IF(AND(ISNUMBER($C103),ISNUMBER('Plan'!$J102),ISNUMBER(AV$6)),IF($C103&gt;0,IF(INT((AV$6+6-'Plan'!$J102)/$C103)&gt;=MAX(1,-INT(-(AV$6-'Plan'!$J102)/$C103)),"●",""),""),"")</f>
      </c>
      <c r="AW103" s="20">
        <f>IF(AND(ISNUMBER($C103),ISNUMBER('Plan'!$J102),ISNUMBER(AW$6)),IF($C103&gt;0,IF(INT((AW$6+6-'Plan'!$J102)/$C103)&gt;=MAX(1,-INT(-(AW$6-'Plan'!$J102)/$C103)),"●",""),""),"")</f>
      </c>
      <c r="AX103" s="20">
        <f>IF(AND(ISNUMBER($C103),ISNUMBER('Plan'!$J102),ISNUMBER(AX$6)),IF($C103&gt;0,IF(INT((AX$6+6-'Plan'!$J102)/$C103)&gt;=MAX(1,-INT(-(AX$6-'Plan'!$J102)/$C103)),"●",""),""),"")</f>
      </c>
      <c r="AY103" s="20">
        <f>IF(AND(ISNUMBER($C103),ISNUMBER('Plan'!$J102),ISNUMBER(AY$6)),IF($C103&gt;0,IF(INT((AY$6+6-'Plan'!$J102)/$C103)&gt;=MAX(1,-INT(-(AY$6-'Plan'!$J102)/$C103)),"●",""),""),"")</f>
      </c>
      <c r="AZ103" s="20">
        <f>IF(AND(ISNUMBER($C103),ISNUMBER('Plan'!$J102),ISNUMBER(AZ$6)),IF($C103&gt;0,IF(INT((AZ$6+6-'Plan'!$J102)/$C103)&gt;=MAX(1,-INT(-(AZ$6-'Plan'!$J102)/$C103)),"●",""),""),"")</f>
      </c>
      <c r="BA103" s="20">
        <f>IF(AND(ISNUMBER($C103),ISNUMBER('Plan'!$J102),ISNUMBER(BA$6)),IF($C103&gt;0,IF(INT((BA$6+6-'Plan'!$J102)/$C103)&gt;=MAX(1,-INT(-(BA$6-'Plan'!$J102)/$C103)),"●",""),""),"")</f>
      </c>
      <c r="BB103" s="20">
        <f>IF(AND(ISNUMBER($C103),ISNUMBER('Plan'!$J102),ISNUMBER(BB$6)),IF($C103&gt;0,IF(INT((BB$6+6-'Plan'!$J102)/$C103)&gt;=MAX(1,-INT(-(BB$6-'Plan'!$J102)/$C103)),"●",""),""),"")</f>
      </c>
      <c r="BC103" s="20">
        <f>IF(AND(ISNUMBER($C103),ISNUMBER('Plan'!$J102),ISNUMBER(BC$6)),IF($C103&gt;0,IF(INT((BC$6+6-'Plan'!$J102)/$C103)&gt;=MAX(1,-INT(-(BC$6-'Plan'!$J102)/$C103)),"●",""),""),"")</f>
      </c>
      <c r="BD103" s="20">
        <f>IF(AND(ISNUMBER($C103),ISNUMBER('Plan'!$J102),ISNUMBER(BD$6)),IF($C103&gt;0,IF(INT((BD$6+6-'Plan'!$J102)/$C103)&gt;=MAX(1,-INT(-(BD$6-'Plan'!$J102)/$C103)),"●",""),""),"")</f>
      </c>
    </row>
    <row r="104" spans="1:56" x14ac:dyDescent="0.25">
      <c r="A104" s="11">
        <f>IF('Plan'!B103="",IF('Plan'!A103="","",'Plan'!A103),'Plan'!B103)</f>
      </c>
      <c r="B104" s="11">
        <f>IF('Plan'!D103="","",'Plan'!D103)</f>
      </c>
      <c r="C104" s="18">
        <f>IF(ISNUMBER('Plan'!F103),IF('Plan'!G103="meses",'Plan'!F103*365.25/12,IF('Plan'!G103="semanas",'Plan'!F103*7,IF('Plan'!G103="días",'Plan'!F103,""))),"")</f>
      </c>
      <c r="D104" s="19">
        <f>IF(ISNUMBER('Plan'!H103),'Plan'!H103,"")</f>
      </c>
      <c r="E104" s="20">
        <f>IF(AND(ISNUMBER($C104),ISNUMBER('Plan'!$J103),ISNUMBER(E$6)),IF($C104&gt;0,IF(INT((E$6+6-'Plan'!$J103)/$C104)&gt;=MAX(1,-INT(-(E$6-'Plan'!$J103)/$C104)),"●",""),""),"")</f>
      </c>
      <c r="F104" s="20">
        <f>IF(AND(ISNUMBER($C104),ISNUMBER('Plan'!$J103),ISNUMBER(F$6)),IF($C104&gt;0,IF(INT((F$6+6-'Plan'!$J103)/$C104)&gt;=MAX(1,-INT(-(F$6-'Plan'!$J103)/$C104)),"●",""),""),"")</f>
      </c>
      <c r="G104" s="20">
        <f>IF(AND(ISNUMBER($C104),ISNUMBER('Plan'!$J103),ISNUMBER(G$6)),IF($C104&gt;0,IF(INT((G$6+6-'Plan'!$J103)/$C104)&gt;=MAX(1,-INT(-(G$6-'Plan'!$J103)/$C104)),"●",""),""),"")</f>
      </c>
      <c r="H104" s="20">
        <f>IF(AND(ISNUMBER($C104),ISNUMBER('Plan'!$J103),ISNUMBER(H$6)),IF($C104&gt;0,IF(INT((H$6+6-'Plan'!$J103)/$C104)&gt;=MAX(1,-INT(-(H$6-'Plan'!$J103)/$C104)),"●",""),""),"")</f>
      </c>
      <c r="I104" s="20">
        <f>IF(AND(ISNUMBER($C104),ISNUMBER('Plan'!$J103),ISNUMBER(I$6)),IF($C104&gt;0,IF(INT((I$6+6-'Plan'!$J103)/$C104)&gt;=MAX(1,-INT(-(I$6-'Plan'!$J103)/$C104)),"●",""),""),"")</f>
      </c>
      <c r="J104" s="20">
        <f>IF(AND(ISNUMBER($C104),ISNUMBER('Plan'!$J103),ISNUMBER(J$6)),IF($C104&gt;0,IF(INT((J$6+6-'Plan'!$J103)/$C104)&gt;=MAX(1,-INT(-(J$6-'Plan'!$J103)/$C104)),"●",""),""),"")</f>
      </c>
      <c r="K104" s="20">
        <f>IF(AND(ISNUMBER($C104),ISNUMBER('Plan'!$J103),ISNUMBER(K$6)),IF($C104&gt;0,IF(INT((K$6+6-'Plan'!$J103)/$C104)&gt;=MAX(1,-INT(-(K$6-'Plan'!$J103)/$C104)),"●",""),""),"")</f>
      </c>
      <c r="L104" s="20">
        <f>IF(AND(ISNUMBER($C104),ISNUMBER('Plan'!$J103),ISNUMBER(L$6)),IF($C104&gt;0,IF(INT((L$6+6-'Plan'!$J103)/$C104)&gt;=MAX(1,-INT(-(L$6-'Plan'!$J103)/$C104)),"●",""),""),"")</f>
      </c>
      <c r="M104" s="20">
        <f>IF(AND(ISNUMBER($C104),ISNUMBER('Plan'!$J103),ISNUMBER(M$6)),IF($C104&gt;0,IF(INT((M$6+6-'Plan'!$J103)/$C104)&gt;=MAX(1,-INT(-(M$6-'Plan'!$J103)/$C104)),"●",""),""),"")</f>
      </c>
      <c r="N104" s="20">
        <f>IF(AND(ISNUMBER($C104),ISNUMBER('Plan'!$J103),ISNUMBER(N$6)),IF($C104&gt;0,IF(INT((N$6+6-'Plan'!$J103)/$C104)&gt;=MAX(1,-INT(-(N$6-'Plan'!$J103)/$C104)),"●",""),""),"")</f>
      </c>
      <c r="O104" s="20">
        <f>IF(AND(ISNUMBER($C104),ISNUMBER('Plan'!$J103),ISNUMBER(O$6)),IF($C104&gt;0,IF(INT((O$6+6-'Plan'!$J103)/$C104)&gt;=MAX(1,-INT(-(O$6-'Plan'!$J103)/$C104)),"●",""),""),"")</f>
      </c>
      <c r="P104" s="20">
        <f>IF(AND(ISNUMBER($C104),ISNUMBER('Plan'!$J103),ISNUMBER(P$6)),IF($C104&gt;0,IF(INT((P$6+6-'Plan'!$J103)/$C104)&gt;=MAX(1,-INT(-(P$6-'Plan'!$J103)/$C104)),"●",""),""),"")</f>
      </c>
      <c r="Q104" s="20">
        <f>IF(AND(ISNUMBER($C104),ISNUMBER('Plan'!$J103),ISNUMBER(Q$6)),IF($C104&gt;0,IF(INT((Q$6+6-'Plan'!$J103)/$C104)&gt;=MAX(1,-INT(-(Q$6-'Plan'!$J103)/$C104)),"●",""),""),"")</f>
      </c>
      <c r="R104" s="20">
        <f>IF(AND(ISNUMBER($C104),ISNUMBER('Plan'!$J103),ISNUMBER(R$6)),IF($C104&gt;0,IF(INT((R$6+6-'Plan'!$J103)/$C104)&gt;=MAX(1,-INT(-(R$6-'Plan'!$J103)/$C104)),"●",""),""),"")</f>
      </c>
      <c r="S104" s="20">
        <f>IF(AND(ISNUMBER($C104),ISNUMBER('Plan'!$J103),ISNUMBER(S$6)),IF($C104&gt;0,IF(INT((S$6+6-'Plan'!$J103)/$C104)&gt;=MAX(1,-INT(-(S$6-'Plan'!$J103)/$C104)),"●",""),""),"")</f>
      </c>
      <c r="T104" s="20">
        <f>IF(AND(ISNUMBER($C104),ISNUMBER('Plan'!$J103),ISNUMBER(T$6)),IF($C104&gt;0,IF(INT((T$6+6-'Plan'!$J103)/$C104)&gt;=MAX(1,-INT(-(T$6-'Plan'!$J103)/$C104)),"●",""),""),"")</f>
      </c>
      <c r="U104" s="20">
        <f>IF(AND(ISNUMBER($C104),ISNUMBER('Plan'!$J103),ISNUMBER(U$6)),IF($C104&gt;0,IF(INT((U$6+6-'Plan'!$J103)/$C104)&gt;=MAX(1,-INT(-(U$6-'Plan'!$J103)/$C104)),"●",""),""),"")</f>
      </c>
      <c r="V104" s="20">
        <f>IF(AND(ISNUMBER($C104),ISNUMBER('Plan'!$J103),ISNUMBER(V$6)),IF($C104&gt;0,IF(INT((V$6+6-'Plan'!$J103)/$C104)&gt;=MAX(1,-INT(-(V$6-'Plan'!$J103)/$C104)),"●",""),""),"")</f>
      </c>
      <c r="W104" s="20">
        <f>IF(AND(ISNUMBER($C104),ISNUMBER('Plan'!$J103),ISNUMBER(W$6)),IF($C104&gt;0,IF(INT((W$6+6-'Plan'!$J103)/$C104)&gt;=MAX(1,-INT(-(W$6-'Plan'!$J103)/$C104)),"●",""),""),"")</f>
      </c>
      <c r="X104" s="20">
        <f>IF(AND(ISNUMBER($C104),ISNUMBER('Plan'!$J103),ISNUMBER(X$6)),IF($C104&gt;0,IF(INT((X$6+6-'Plan'!$J103)/$C104)&gt;=MAX(1,-INT(-(X$6-'Plan'!$J103)/$C104)),"●",""),""),"")</f>
      </c>
      <c r="Y104" s="20">
        <f>IF(AND(ISNUMBER($C104),ISNUMBER('Plan'!$J103),ISNUMBER(Y$6)),IF($C104&gt;0,IF(INT((Y$6+6-'Plan'!$J103)/$C104)&gt;=MAX(1,-INT(-(Y$6-'Plan'!$J103)/$C104)),"●",""),""),"")</f>
      </c>
      <c r="Z104" s="20">
        <f>IF(AND(ISNUMBER($C104),ISNUMBER('Plan'!$J103),ISNUMBER(Z$6)),IF($C104&gt;0,IF(INT((Z$6+6-'Plan'!$J103)/$C104)&gt;=MAX(1,-INT(-(Z$6-'Plan'!$J103)/$C104)),"●",""),""),"")</f>
      </c>
      <c r="AA104" s="20">
        <f>IF(AND(ISNUMBER($C104),ISNUMBER('Plan'!$J103),ISNUMBER(AA$6)),IF($C104&gt;0,IF(INT((AA$6+6-'Plan'!$J103)/$C104)&gt;=MAX(1,-INT(-(AA$6-'Plan'!$J103)/$C104)),"●",""),""),"")</f>
      </c>
      <c r="AB104" s="20">
        <f>IF(AND(ISNUMBER($C104),ISNUMBER('Plan'!$J103),ISNUMBER(AB$6)),IF($C104&gt;0,IF(INT((AB$6+6-'Plan'!$J103)/$C104)&gt;=MAX(1,-INT(-(AB$6-'Plan'!$J103)/$C104)),"●",""),""),"")</f>
      </c>
      <c r="AC104" s="20">
        <f>IF(AND(ISNUMBER($C104),ISNUMBER('Plan'!$J103),ISNUMBER(AC$6)),IF($C104&gt;0,IF(INT((AC$6+6-'Plan'!$J103)/$C104)&gt;=MAX(1,-INT(-(AC$6-'Plan'!$J103)/$C104)),"●",""),""),"")</f>
      </c>
      <c r="AD104" s="20">
        <f>IF(AND(ISNUMBER($C104),ISNUMBER('Plan'!$J103),ISNUMBER(AD$6)),IF($C104&gt;0,IF(INT((AD$6+6-'Plan'!$J103)/$C104)&gt;=MAX(1,-INT(-(AD$6-'Plan'!$J103)/$C104)),"●",""),""),"")</f>
      </c>
      <c r="AE104" s="20">
        <f>IF(AND(ISNUMBER($C104),ISNUMBER('Plan'!$J103),ISNUMBER(AE$6)),IF($C104&gt;0,IF(INT((AE$6+6-'Plan'!$J103)/$C104)&gt;=MAX(1,-INT(-(AE$6-'Plan'!$J103)/$C104)),"●",""),""),"")</f>
      </c>
      <c r="AF104" s="20">
        <f>IF(AND(ISNUMBER($C104),ISNUMBER('Plan'!$J103),ISNUMBER(AF$6)),IF($C104&gt;0,IF(INT((AF$6+6-'Plan'!$J103)/$C104)&gt;=MAX(1,-INT(-(AF$6-'Plan'!$J103)/$C104)),"●",""),""),"")</f>
      </c>
      <c r="AG104" s="20">
        <f>IF(AND(ISNUMBER($C104),ISNUMBER('Plan'!$J103),ISNUMBER(AG$6)),IF($C104&gt;0,IF(INT((AG$6+6-'Plan'!$J103)/$C104)&gt;=MAX(1,-INT(-(AG$6-'Plan'!$J103)/$C104)),"●",""),""),"")</f>
      </c>
      <c r="AH104" s="20">
        <f>IF(AND(ISNUMBER($C104),ISNUMBER('Plan'!$J103),ISNUMBER(AH$6)),IF($C104&gt;0,IF(INT((AH$6+6-'Plan'!$J103)/$C104)&gt;=MAX(1,-INT(-(AH$6-'Plan'!$J103)/$C104)),"●",""),""),"")</f>
      </c>
      <c r="AI104" s="20">
        <f>IF(AND(ISNUMBER($C104),ISNUMBER('Plan'!$J103),ISNUMBER(AI$6)),IF($C104&gt;0,IF(INT((AI$6+6-'Plan'!$J103)/$C104)&gt;=MAX(1,-INT(-(AI$6-'Plan'!$J103)/$C104)),"●",""),""),"")</f>
      </c>
      <c r="AJ104" s="20">
        <f>IF(AND(ISNUMBER($C104),ISNUMBER('Plan'!$J103),ISNUMBER(AJ$6)),IF($C104&gt;0,IF(INT((AJ$6+6-'Plan'!$J103)/$C104)&gt;=MAX(1,-INT(-(AJ$6-'Plan'!$J103)/$C104)),"●",""),""),"")</f>
      </c>
      <c r="AK104" s="20">
        <f>IF(AND(ISNUMBER($C104),ISNUMBER('Plan'!$J103),ISNUMBER(AK$6)),IF($C104&gt;0,IF(INT((AK$6+6-'Plan'!$J103)/$C104)&gt;=MAX(1,-INT(-(AK$6-'Plan'!$J103)/$C104)),"●",""),""),"")</f>
      </c>
      <c r="AL104" s="20">
        <f>IF(AND(ISNUMBER($C104),ISNUMBER('Plan'!$J103),ISNUMBER(AL$6)),IF($C104&gt;0,IF(INT((AL$6+6-'Plan'!$J103)/$C104)&gt;=MAX(1,-INT(-(AL$6-'Plan'!$J103)/$C104)),"●",""),""),"")</f>
      </c>
      <c r="AM104" s="20">
        <f>IF(AND(ISNUMBER($C104),ISNUMBER('Plan'!$J103),ISNUMBER(AM$6)),IF($C104&gt;0,IF(INT((AM$6+6-'Plan'!$J103)/$C104)&gt;=MAX(1,-INT(-(AM$6-'Plan'!$J103)/$C104)),"●",""),""),"")</f>
      </c>
      <c r="AN104" s="20">
        <f>IF(AND(ISNUMBER($C104),ISNUMBER('Plan'!$J103),ISNUMBER(AN$6)),IF($C104&gt;0,IF(INT((AN$6+6-'Plan'!$J103)/$C104)&gt;=MAX(1,-INT(-(AN$6-'Plan'!$J103)/$C104)),"●",""),""),"")</f>
      </c>
      <c r="AO104" s="20">
        <f>IF(AND(ISNUMBER($C104),ISNUMBER('Plan'!$J103),ISNUMBER(AO$6)),IF($C104&gt;0,IF(INT((AO$6+6-'Plan'!$J103)/$C104)&gt;=MAX(1,-INT(-(AO$6-'Plan'!$J103)/$C104)),"●",""),""),"")</f>
      </c>
      <c r="AP104" s="20">
        <f>IF(AND(ISNUMBER($C104),ISNUMBER('Plan'!$J103),ISNUMBER(AP$6)),IF($C104&gt;0,IF(INT((AP$6+6-'Plan'!$J103)/$C104)&gt;=MAX(1,-INT(-(AP$6-'Plan'!$J103)/$C104)),"●",""),""),"")</f>
      </c>
      <c r="AQ104" s="20">
        <f>IF(AND(ISNUMBER($C104),ISNUMBER('Plan'!$J103),ISNUMBER(AQ$6)),IF($C104&gt;0,IF(INT((AQ$6+6-'Plan'!$J103)/$C104)&gt;=MAX(1,-INT(-(AQ$6-'Plan'!$J103)/$C104)),"●",""),""),"")</f>
      </c>
      <c r="AR104" s="20">
        <f>IF(AND(ISNUMBER($C104),ISNUMBER('Plan'!$J103),ISNUMBER(AR$6)),IF($C104&gt;0,IF(INT((AR$6+6-'Plan'!$J103)/$C104)&gt;=MAX(1,-INT(-(AR$6-'Plan'!$J103)/$C104)),"●",""),""),"")</f>
      </c>
      <c r="AS104" s="20">
        <f>IF(AND(ISNUMBER($C104),ISNUMBER('Plan'!$J103),ISNUMBER(AS$6)),IF($C104&gt;0,IF(INT((AS$6+6-'Plan'!$J103)/$C104)&gt;=MAX(1,-INT(-(AS$6-'Plan'!$J103)/$C104)),"●",""),""),"")</f>
      </c>
      <c r="AT104" s="20">
        <f>IF(AND(ISNUMBER($C104),ISNUMBER('Plan'!$J103),ISNUMBER(AT$6)),IF($C104&gt;0,IF(INT((AT$6+6-'Plan'!$J103)/$C104)&gt;=MAX(1,-INT(-(AT$6-'Plan'!$J103)/$C104)),"●",""),""),"")</f>
      </c>
      <c r="AU104" s="20">
        <f>IF(AND(ISNUMBER($C104),ISNUMBER('Plan'!$J103),ISNUMBER(AU$6)),IF($C104&gt;0,IF(INT((AU$6+6-'Plan'!$J103)/$C104)&gt;=MAX(1,-INT(-(AU$6-'Plan'!$J103)/$C104)),"●",""),""),"")</f>
      </c>
      <c r="AV104" s="20">
        <f>IF(AND(ISNUMBER($C104),ISNUMBER('Plan'!$J103),ISNUMBER(AV$6)),IF($C104&gt;0,IF(INT((AV$6+6-'Plan'!$J103)/$C104)&gt;=MAX(1,-INT(-(AV$6-'Plan'!$J103)/$C104)),"●",""),""),"")</f>
      </c>
      <c r="AW104" s="20">
        <f>IF(AND(ISNUMBER($C104),ISNUMBER('Plan'!$J103),ISNUMBER(AW$6)),IF($C104&gt;0,IF(INT((AW$6+6-'Plan'!$J103)/$C104)&gt;=MAX(1,-INT(-(AW$6-'Plan'!$J103)/$C104)),"●",""),""),"")</f>
      </c>
      <c r="AX104" s="20">
        <f>IF(AND(ISNUMBER($C104),ISNUMBER('Plan'!$J103),ISNUMBER(AX$6)),IF($C104&gt;0,IF(INT((AX$6+6-'Plan'!$J103)/$C104)&gt;=MAX(1,-INT(-(AX$6-'Plan'!$J103)/$C104)),"●",""),""),"")</f>
      </c>
      <c r="AY104" s="20">
        <f>IF(AND(ISNUMBER($C104),ISNUMBER('Plan'!$J103),ISNUMBER(AY$6)),IF($C104&gt;0,IF(INT((AY$6+6-'Plan'!$J103)/$C104)&gt;=MAX(1,-INT(-(AY$6-'Plan'!$J103)/$C104)),"●",""),""),"")</f>
      </c>
      <c r="AZ104" s="20">
        <f>IF(AND(ISNUMBER($C104),ISNUMBER('Plan'!$J103),ISNUMBER(AZ$6)),IF($C104&gt;0,IF(INT((AZ$6+6-'Plan'!$J103)/$C104)&gt;=MAX(1,-INT(-(AZ$6-'Plan'!$J103)/$C104)),"●",""),""),"")</f>
      </c>
      <c r="BA104" s="20">
        <f>IF(AND(ISNUMBER($C104),ISNUMBER('Plan'!$J103),ISNUMBER(BA$6)),IF($C104&gt;0,IF(INT((BA$6+6-'Plan'!$J103)/$C104)&gt;=MAX(1,-INT(-(BA$6-'Plan'!$J103)/$C104)),"●",""),""),"")</f>
      </c>
      <c r="BB104" s="20">
        <f>IF(AND(ISNUMBER($C104),ISNUMBER('Plan'!$J103),ISNUMBER(BB$6)),IF($C104&gt;0,IF(INT((BB$6+6-'Plan'!$J103)/$C104)&gt;=MAX(1,-INT(-(BB$6-'Plan'!$J103)/$C104)),"●",""),""),"")</f>
      </c>
      <c r="BC104" s="20">
        <f>IF(AND(ISNUMBER($C104),ISNUMBER('Plan'!$J103),ISNUMBER(BC$6)),IF($C104&gt;0,IF(INT((BC$6+6-'Plan'!$J103)/$C104)&gt;=MAX(1,-INT(-(BC$6-'Plan'!$J103)/$C104)),"●",""),""),"")</f>
      </c>
      <c r="BD104" s="20">
        <f>IF(AND(ISNUMBER($C104),ISNUMBER('Plan'!$J103),ISNUMBER(BD$6)),IF($C104&gt;0,IF(INT((BD$6+6-'Plan'!$J103)/$C104)&gt;=MAX(1,-INT(-(BD$6-'Plan'!$J103)/$C104)),"●",""),""),"")</f>
      </c>
    </row>
    <row r="105" spans="1:56" x14ac:dyDescent="0.25">
      <c r="A105" s="11">
        <f>IF('Plan'!B104="",IF('Plan'!A104="","",'Plan'!A104),'Plan'!B104)</f>
      </c>
      <c r="B105" s="11">
        <f>IF('Plan'!D104="","",'Plan'!D104)</f>
      </c>
      <c r="C105" s="18">
        <f>IF(ISNUMBER('Plan'!F104),IF('Plan'!G104="meses",'Plan'!F104*365.25/12,IF('Plan'!G104="semanas",'Plan'!F104*7,IF('Plan'!G104="días",'Plan'!F104,""))),"")</f>
      </c>
      <c r="D105" s="19">
        <f>IF(ISNUMBER('Plan'!H104),'Plan'!H104,"")</f>
      </c>
      <c r="E105" s="20">
        <f>IF(AND(ISNUMBER($C105),ISNUMBER('Plan'!$J104),ISNUMBER(E$6)),IF($C105&gt;0,IF(INT((E$6+6-'Plan'!$J104)/$C105)&gt;=MAX(1,-INT(-(E$6-'Plan'!$J104)/$C105)),"●",""),""),"")</f>
      </c>
      <c r="F105" s="20">
        <f>IF(AND(ISNUMBER($C105),ISNUMBER('Plan'!$J104),ISNUMBER(F$6)),IF($C105&gt;0,IF(INT((F$6+6-'Plan'!$J104)/$C105)&gt;=MAX(1,-INT(-(F$6-'Plan'!$J104)/$C105)),"●",""),""),"")</f>
      </c>
      <c r="G105" s="20">
        <f>IF(AND(ISNUMBER($C105),ISNUMBER('Plan'!$J104),ISNUMBER(G$6)),IF($C105&gt;0,IF(INT((G$6+6-'Plan'!$J104)/$C105)&gt;=MAX(1,-INT(-(G$6-'Plan'!$J104)/$C105)),"●",""),""),"")</f>
      </c>
      <c r="H105" s="20">
        <f>IF(AND(ISNUMBER($C105),ISNUMBER('Plan'!$J104),ISNUMBER(H$6)),IF($C105&gt;0,IF(INT((H$6+6-'Plan'!$J104)/$C105)&gt;=MAX(1,-INT(-(H$6-'Plan'!$J104)/$C105)),"●",""),""),"")</f>
      </c>
      <c r="I105" s="20">
        <f>IF(AND(ISNUMBER($C105),ISNUMBER('Plan'!$J104),ISNUMBER(I$6)),IF($C105&gt;0,IF(INT((I$6+6-'Plan'!$J104)/$C105)&gt;=MAX(1,-INT(-(I$6-'Plan'!$J104)/$C105)),"●",""),""),"")</f>
      </c>
      <c r="J105" s="20">
        <f>IF(AND(ISNUMBER($C105),ISNUMBER('Plan'!$J104),ISNUMBER(J$6)),IF($C105&gt;0,IF(INT((J$6+6-'Plan'!$J104)/$C105)&gt;=MAX(1,-INT(-(J$6-'Plan'!$J104)/$C105)),"●",""),""),"")</f>
      </c>
      <c r="K105" s="20">
        <f>IF(AND(ISNUMBER($C105),ISNUMBER('Plan'!$J104),ISNUMBER(K$6)),IF($C105&gt;0,IF(INT((K$6+6-'Plan'!$J104)/$C105)&gt;=MAX(1,-INT(-(K$6-'Plan'!$J104)/$C105)),"●",""),""),"")</f>
      </c>
      <c r="L105" s="20">
        <f>IF(AND(ISNUMBER($C105),ISNUMBER('Plan'!$J104),ISNUMBER(L$6)),IF($C105&gt;0,IF(INT((L$6+6-'Plan'!$J104)/$C105)&gt;=MAX(1,-INT(-(L$6-'Plan'!$J104)/$C105)),"●",""),""),"")</f>
      </c>
      <c r="M105" s="20">
        <f>IF(AND(ISNUMBER($C105),ISNUMBER('Plan'!$J104),ISNUMBER(M$6)),IF($C105&gt;0,IF(INT((M$6+6-'Plan'!$J104)/$C105)&gt;=MAX(1,-INT(-(M$6-'Plan'!$J104)/$C105)),"●",""),""),"")</f>
      </c>
      <c r="N105" s="20">
        <f>IF(AND(ISNUMBER($C105),ISNUMBER('Plan'!$J104),ISNUMBER(N$6)),IF($C105&gt;0,IF(INT((N$6+6-'Plan'!$J104)/$C105)&gt;=MAX(1,-INT(-(N$6-'Plan'!$J104)/$C105)),"●",""),""),"")</f>
      </c>
      <c r="O105" s="20">
        <f>IF(AND(ISNUMBER($C105),ISNUMBER('Plan'!$J104),ISNUMBER(O$6)),IF($C105&gt;0,IF(INT((O$6+6-'Plan'!$J104)/$C105)&gt;=MAX(1,-INT(-(O$6-'Plan'!$J104)/$C105)),"●",""),""),"")</f>
      </c>
      <c r="P105" s="20">
        <f>IF(AND(ISNUMBER($C105),ISNUMBER('Plan'!$J104),ISNUMBER(P$6)),IF($C105&gt;0,IF(INT((P$6+6-'Plan'!$J104)/$C105)&gt;=MAX(1,-INT(-(P$6-'Plan'!$J104)/$C105)),"●",""),""),"")</f>
      </c>
      <c r="Q105" s="20">
        <f>IF(AND(ISNUMBER($C105),ISNUMBER('Plan'!$J104),ISNUMBER(Q$6)),IF($C105&gt;0,IF(INT((Q$6+6-'Plan'!$J104)/$C105)&gt;=MAX(1,-INT(-(Q$6-'Plan'!$J104)/$C105)),"●",""),""),"")</f>
      </c>
      <c r="R105" s="20">
        <f>IF(AND(ISNUMBER($C105),ISNUMBER('Plan'!$J104),ISNUMBER(R$6)),IF($C105&gt;0,IF(INT((R$6+6-'Plan'!$J104)/$C105)&gt;=MAX(1,-INT(-(R$6-'Plan'!$J104)/$C105)),"●",""),""),"")</f>
      </c>
      <c r="S105" s="20">
        <f>IF(AND(ISNUMBER($C105),ISNUMBER('Plan'!$J104),ISNUMBER(S$6)),IF($C105&gt;0,IF(INT((S$6+6-'Plan'!$J104)/$C105)&gt;=MAX(1,-INT(-(S$6-'Plan'!$J104)/$C105)),"●",""),""),"")</f>
      </c>
      <c r="T105" s="20">
        <f>IF(AND(ISNUMBER($C105),ISNUMBER('Plan'!$J104),ISNUMBER(T$6)),IF($C105&gt;0,IF(INT((T$6+6-'Plan'!$J104)/$C105)&gt;=MAX(1,-INT(-(T$6-'Plan'!$J104)/$C105)),"●",""),""),"")</f>
      </c>
      <c r="U105" s="20">
        <f>IF(AND(ISNUMBER($C105),ISNUMBER('Plan'!$J104),ISNUMBER(U$6)),IF($C105&gt;0,IF(INT((U$6+6-'Plan'!$J104)/$C105)&gt;=MAX(1,-INT(-(U$6-'Plan'!$J104)/$C105)),"●",""),""),"")</f>
      </c>
      <c r="V105" s="20">
        <f>IF(AND(ISNUMBER($C105),ISNUMBER('Plan'!$J104),ISNUMBER(V$6)),IF($C105&gt;0,IF(INT((V$6+6-'Plan'!$J104)/$C105)&gt;=MAX(1,-INT(-(V$6-'Plan'!$J104)/$C105)),"●",""),""),"")</f>
      </c>
      <c r="W105" s="20">
        <f>IF(AND(ISNUMBER($C105),ISNUMBER('Plan'!$J104),ISNUMBER(W$6)),IF($C105&gt;0,IF(INT((W$6+6-'Plan'!$J104)/$C105)&gt;=MAX(1,-INT(-(W$6-'Plan'!$J104)/$C105)),"●",""),""),"")</f>
      </c>
      <c r="X105" s="20">
        <f>IF(AND(ISNUMBER($C105),ISNUMBER('Plan'!$J104),ISNUMBER(X$6)),IF($C105&gt;0,IF(INT((X$6+6-'Plan'!$J104)/$C105)&gt;=MAX(1,-INT(-(X$6-'Plan'!$J104)/$C105)),"●",""),""),"")</f>
      </c>
      <c r="Y105" s="20">
        <f>IF(AND(ISNUMBER($C105),ISNUMBER('Plan'!$J104),ISNUMBER(Y$6)),IF($C105&gt;0,IF(INT((Y$6+6-'Plan'!$J104)/$C105)&gt;=MAX(1,-INT(-(Y$6-'Plan'!$J104)/$C105)),"●",""),""),"")</f>
      </c>
      <c r="Z105" s="20">
        <f>IF(AND(ISNUMBER($C105),ISNUMBER('Plan'!$J104),ISNUMBER(Z$6)),IF($C105&gt;0,IF(INT((Z$6+6-'Plan'!$J104)/$C105)&gt;=MAX(1,-INT(-(Z$6-'Plan'!$J104)/$C105)),"●",""),""),"")</f>
      </c>
      <c r="AA105" s="20">
        <f>IF(AND(ISNUMBER($C105),ISNUMBER('Plan'!$J104),ISNUMBER(AA$6)),IF($C105&gt;0,IF(INT((AA$6+6-'Plan'!$J104)/$C105)&gt;=MAX(1,-INT(-(AA$6-'Plan'!$J104)/$C105)),"●",""),""),"")</f>
      </c>
      <c r="AB105" s="20">
        <f>IF(AND(ISNUMBER($C105),ISNUMBER('Plan'!$J104),ISNUMBER(AB$6)),IF($C105&gt;0,IF(INT((AB$6+6-'Plan'!$J104)/$C105)&gt;=MAX(1,-INT(-(AB$6-'Plan'!$J104)/$C105)),"●",""),""),"")</f>
      </c>
      <c r="AC105" s="20">
        <f>IF(AND(ISNUMBER($C105),ISNUMBER('Plan'!$J104),ISNUMBER(AC$6)),IF($C105&gt;0,IF(INT((AC$6+6-'Plan'!$J104)/$C105)&gt;=MAX(1,-INT(-(AC$6-'Plan'!$J104)/$C105)),"●",""),""),"")</f>
      </c>
      <c r="AD105" s="20">
        <f>IF(AND(ISNUMBER($C105),ISNUMBER('Plan'!$J104),ISNUMBER(AD$6)),IF($C105&gt;0,IF(INT((AD$6+6-'Plan'!$J104)/$C105)&gt;=MAX(1,-INT(-(AD$6-'Plan'!$J104)/$C105)),"●",""),""),"")</f>
      </c>
      <c r="AE105" s="20">
        <f>IF(AND(ISNUMBER($C105),ISNUMBER('Plan'!$J104),ISNUMBER(AE$6)),IF($C105&gt;0,IF(INT((AE$6+6-'Plan'!$J104)/$C105)&gt;=MAX(1,-INT(-(AE$6-'Plan'!$J104)/$C105)),"●",""),""),"")</f>
      </c>
      <c r="AF105" s="20">
        <f>IF(AND(ISNUMBER($C105),ISNUMBER('Plan'!$J104),ISNUMBER(AF$6)),IF($C105&gt;0,IF(INT((AF$6+6-'Plan'!$J104)/$C105)&gt;=MAX(1,-INT(-(AF$6-'Plan'!$J104)/$C105)),"●",""),""),"")</f>
      </c>
      <c r="AG105" s="20">
        <f>IF(AND(ISNUMBER($C105),ISNUMBER('Plan'!$J104),ISNUMBER(AG$6)),IF($C105&gt;0,IF(INT((AG$6+6-'Plan'!$J104)/$C105)&gt;=MAX(1,-INT(-(AG$6-'Plan'!$J104)/$C105)),"●",""),""),"")</f>
      </c>
      <c r="AH105" s="20">
        <f>IF(AND(ISNUMBER($C105),ISNUMBER('Plan'!$J104),ISNUMBER(AH$6)),IF($C105&gt;0,IF(INT((AH$6+6-'Plan'!$J104)/$C105)&gt;=MAX(1,-INT(-(AH$6-'Plan'!$J104)/$C105)),"●",""),""),"")</f>
      </c>
      <c r="AI105" s="20">
        <f>IF(AND(ISNUMBER($C105),ISNUMBER('Plan'!$J104),ISNUMBER(AI$6)),IF($C105&gt;0,IF(INT((AI$6+6-'Plan'!$J104)/$C105)&gt;=MAX(1,-INT(-(AI$6-'Plan'!$J104)/$C105)),"●",""),""),"")</f>
      </c>
      <c r="AJ105" s="20">
        <f>IF(AND(ISNUMBER($C105),ISNUMBER('Plan'!$J104),ISNUMBER(AJ$6)),IF($C105&gt;0,IF(INT((AJ$6+6-'Plan'!$J104)/$C105)&gt;=MAX(1,-INT(-(AJ$6-'Plan'!$J104)/$C105)),"●",""),""),"")</f>
      </c>
      <c r="AK105" s="20">
        <f>IF(AND(ISNUMBER($C105),ISNUMBER('Plan'!$J104),ISNUMBER(AK$6)),IF($C105&gt;0,IF(INT((AK$6+6-'Plan'!$J104)/$C105)&gt;=MAX(1,-INT(-(AK$6-'Plan'!$J104)/$C105)),"●",""),""),"")</f>
      </c>
      <c r="AL105" s="20">
        <f>IF(AND(ISNUMBER($C105),ISNUMBER('Plan'!$J104),ISNUMBER(AL$6)),IF($C105&gt;0,IF(INT((AL$6+6-'Plan'!$J104)/$C105)&gt;=MAX(1,-INT(-(AL$6-'Plan'!$J104)/$C105)),"●",""),""),"")</f>
      </c>
      <c r="AM105" s="20">
        <f>IF(AND(ISNUMBER($C105),ISNUMBER('Plan'!$J104),ISNUMBER(AM$6)),IF($C105&gt;0,IF(INT((AM$6+6-'Plan'!$J104)/$C105)&gt;=MAX(1,-INT(-(AM$6-'Plan'!$J104)/$C105)),"●",""),""),"")</f>
      </c>
      <c r="AN105" s="20">
        <f>IF(AND(ISNUMBER($C105),ISNUMBER('Plan'!$J104),ISNUMBER(AN$6)),IF($C105&gt;0,IF(INT((AN$6+6-'Plan'!$J104)/$C105)&gt;=MAX(1,-INT(-(AN$6-'Plan'!$J104)/$C105)),"●",""),""),"")</f>
      </c>
      <c r="AO105" s="20">
        <f>IF(AND(ISNUMBER($C105),ISNUMBER('Plan'!$J104),ISNUMBER(AO$6)),IF($C105&gt;0,IF(INT((AO$6+6-'Plan'!$J104)/$C105)&gt;=MAX(1,-INT(-(AO$6-'Plan'!$J104)/$C105)),"●",""),""),"")</f>
      </c>
      <c r="AP105" s="20">
        <f>IF(AND(ISNUMBER($C105),ISNUMBER('Plan'!$J104),ISNUMBER(AP$6)),IF($C105&gt;0,IF(INT((AP$6+6-'Plan'!$J104)/$C105)&gt;=MAX(1,-INT(-(AP$6-'Plan'!$J104)/$C105)),"●",""),""),"")</f>
      </c>
      <c r="AQ105" s="20">
        <f>IF(AND(ISNUMBER($C105),ISNUMBER('Plan'!$J104),ISNUMBER(AQ$6)),IF($C105&gt;0,IF(INT((AQ$6+6-'Plan'!$J104)/$C105)&gt;=MAX(1,-INT(-(AQ$6-'Plan'!$J104)/$C105)),"●",""),""),"")</f>
      </c>
      <c r="AR105" s="20">
        <f>IF(AND(ISNUMBER($C105),ISNUMBER('Plan'!$J104),ISNUMBER(AR$6)),IF($C105&gt;0,IF(INT((AR$6+6-'Plan'!$J104)/$C105)&gt;=MAX(1,-INT(-(AR$6-'Plan'!$J104)/$C105)),"●",""),""),"")</f>
      </c>
      <c r="AS105" s="20">
        <f>IF(AND(ISNUMBER($C105),ISNUMBER('Plan'!$J104),ISNUMBER(AS$6)),IF($C105&gt;0,IF(INT((AS$6+6-'Plan'!$J104)/$C105)&gt;=MAX(1,-INT(-(AS$6-'Plan'!$J104)/$C105)),"●",""),""),"")</f>
      </c>
      <c r="AT105" s="20">
        <f>IF(AND(ISNUMBER($C105),ISNUMBER('Plan'!$J104),ISNUMBER(AT$6)),IF($C105&gt;0,IF(INT((AT$6+6-'Plan'!$J104)/$C105)&gt;=MAX(1,-INT(-(AT$6-'Plan'!$J104)/$C105)),"●",""),""),"")</f>
      </c>
      <c r="AU105" s="20">
        <f>IF(AND(ISNUMBER($C105),ISNUMBER('Plan'!$J104),ISNUMBER(AU$6)),IF($C105&gt;0,IF(INT((AU$6+6-'Plan'!$J104)/$C105)&gt;=MAX(1,-INT(-(AU$6-'Plan'!$J104)/$C105)),"●",""),""),"")</f>
      </c>
      <c r="AV105" s="20">
        <f>IF(AND(ISNUMBER($C105),ISNUMBER('Plan'!$J104),ISNUMBER(AV$6)),IF($C105&gt;0,IF(INT((AV$6+6-'Plan'!$J104)/$C105)&gt;=MAX(1,-INT(-(AV$6-'Plan'!$J104)/$C105)),"●",""),""),"")</f>
      </c>
      <c r="AW105" s="20">
        <f>IF(AND(ISNUMBER($C105),ISNUMBER('Plan'!$J104),ISNUMBER(AW$6)),IF($C105&gt;0,IF(INT((AW$6+6-'Plan'!$J104)/$C105)&gt;=MAX(1,-INT(-(AW$6-'Plan'!$J104)/$C105)),"●",""),""),"")</f>
      </c>
      <c r="AX105" s="20">
        <f>IF(AND(ISNUMBER($C105),ISNUMBER('Plan'!$J104),ISNUMBER(AX$6)),IF($C105&gt;0,IF(INT((AX$6+6-'Plan'!$J104)/$C105)&gt;=MAX(1,-INT(-(AX$6-'Plan'!$J104)/$C105)),"●",""),""),"")</f>
      </c>
      <c r="AY105" s="20">
        <f>IF(AND(ISNUMBER($C105),ISNUMBER('Plan'!$J104),ISNUMBER(AY$6)),IF($C105&gt;0,IF(INT((AY$6+6-'Plan'!$J104)/$C105)&gt;=MAX(1,-INT(-(AY$6-'Plan'!$J104)/$C105)),"●",""),""),"")</f>
      </c>
      <c r="AZ105" s="20">
        <f>IF(AND(ISNUMBER($C105),ISNUMBER('Plan'!$J104),ISNUMBER(AZ$6)),IF($C105&gt;0,IF(INT((AZ$6+6-'Plan'!$J104)/$C105)&gt;=MAX(1,-INT(-(AZ$6-'Plan'!$J104)/$C105)),"●",""),""),"")</f>
      </c>
      <c r="BA105" s="20">
        <f>IF(AND(ISNUMBER($C105),ISNUMBER('Plan'!$J104),ISNUMBER(BA$6)),IF($C105&gt;0,IF(INT((BA$6+6-'Plan'!$J104)/$C105)&gt;=MAX(1,-INT(-(BA$6-'Plan'!$J104)/$C105)),"●",""),""),"")</f>
      </c>
      <c r="BB105" s="20">
        <f>IF(AND(ISNUMBER($C105),ISNUMBER('Plan'!$J104),ISNUMBER(BB$6)),IF($C105&gt;0,IF(INT((BB$6+6-'Plan'!$J104)/$C105)&gt;=MAX(1,-INT(-(BB$6-'Plan'!$J104)/$C105)),"●",""),""),"")</f>
      </c>
      <c r="BC105" s="20">
        <f>IF(AND(ISNUMBER($C105),ISNUMBER('Plan'!$J104),ISNUMBER(BC$6)),IF($C105&gt;0,IF(INT((BC$6+6-'Plan'!$J104)/$C105)&gt;=MAX(1,-INT(-(BC$6-'Plan'!$J104)/$C105)),"●",""),""),"")</f>
      </c>
      <c r="BD105" s="20">
        <f>IF(AND(ISNUMBER($C105),ISNUMBER('Plan'!$J104),ISNUMBER(BD$6)),IF($C105&gt;0,IF(INT((BD$6+6-'Plan'!$J104)/$C105)&gt;=MAX(1,-INT(-(BD$6-'Plan'!$J104)/$C105)),"●",""),""),"")</f>
      </c>
    </row>
    <row r="106" spans="1:56" x14ac:dyDescent="0.25">
      <c r="A106" s="11">
        <f>IF('Plan'!B105="",IF('Plan'!A105="","",'Plan'!A105),'Plan'!B105)</f>
      </c>
      <c r="B106" s="11">
        <f>IF('Plan'!D105="","",'Plan'!D105)</f>
      </c>
      <c r="C106" s="18">
        <f>IF(ISNUMBER('Plan'!F105),IF('Plan'!G105="meses",'Plan'!F105*365.25/12,IF('Plan'!G105="semanas",'Plan'!F105*7,IF('Plan'!G105="días",'Plan'!F105,""))),"")</f>
      </c>
      <c r="D106" s="19">
        <f>IF(ISNUMBER('Plan'!H105),'Plan'!H105,"")</f>
      </c>
      <c r="E106" s="20">
        <f>IF(AND(ISNUMBER($C106),ISNUMBER('Plan'!$J105),ISNUMBER(E$6)),IF($C106&gt;0,IF(INT((E$6+6-'Plan'!$J105)/$C106)&gt;=MAX(1,-INT(-(E$6-'Plan'!$J105)/$C106)),"●",""),""),"")</f>
      </c>
      <c r="F106" s="20">
        <f>IF(AND(ISNUMBER($C106),ISNUMBER('Plan'!$J105),ISNUMBER(F$6)),IF($C106&gt;0,IF(INT((F$6+6-'Plan'!$J105)/$C106)&gt;=MAX(1,-INT(-(F$6-'Plan'!$J105)/$C106)),"●",""),""),"")</f>
      </c>
      <c r="G106" s="20">
        <f>IF(AND(ISNUMBER($C106),ISNUMBER('Plan'!$J105),ISNUMBER(G$6)),IF($C106&gt;0,IF(INT((G$6+6-'Plan'!$J105)/$C106)&gt;=MAX(1,-INT(-(G$6-'Plan'!$J105)/$C106)),"●",""),""),"")</f>
      </c>
      <c r="H106" s="20">
        <f>IF(AND(ISNUMBER($C106),ISNUMBER('Plan'!$J105),ISNUMBER(H$6)),IF($C106&gt;0,IF(INT((H$6+6-'Plan'!$J105)/$C106)&gt;=MAX(1,-INT(-(H$6-'Plan'!$J105)/$C106)),"●",""),""),"")</f>
      </c>
      <c r="I106" s="20">
        <f>IF(AND(ISNUMBER($C106),ISNUMBER('Plan'!$J105),ISNUMBER(I$6)),IF($C106&gt;0,IF(INT((I$6+6-'Plan'!$J105)/$C106)&gt;=MAX(1,-INT(-(I$6-'Plan'!$J105)/$C106)),"●",""),""),"")</f>
      </c>
      <c r="J106" s="20">
        <f>IF(AND(ISNUMBER($C106),ISNUMBER('Plan'!$J105),ISNUMBER(J$6)),IF($C106&gt;0,IF(INT((J$6+6-'Plan'!$J105)/$C106)&gt;=MAX(1,-INT(-(J$6-'Plan'!$J105)/$C106)),"●",""),""),"")</f>
      </c>
      <c r="K106" s="20">
        <f>IF(AND(ISNUMBER($C106),ISNUMBER('Plan'!$J105),ISNUMBER(K$6)),IF($C106&gt;0,IF(INT((K$6+6-'Plan'!$J105)/$C106)&gt;=MAX(1,-INT(-(K$6-'Plan'!$J105)/$C106)),"●",""),""),"")</f>
      </c>
      <c r="L106" s="20">
        <f>IF(AND(ISNUMBER($C106),ISNUMBER('Plan'!$J105),ISNUMBER(L$6)),IF($C106&gt;0,IF(INT((L$6+6-'Plan'!$J105)/$C106)&gt;=MAX(1,-INT(-(L$6-'Plan'!$J105)/$C106)),"●",""),""),"")</f>
      </c>
      <c r="M106" s="20">
        <f>IF(AND(ISNUMBER($C106),ISNUMBER('Plan'!$J105),ISNUMBER(M$6)),IF($C106&gt;0,IF(INT((M$6+6-'Plan'!$J105)/$C106)&gt;=MAX(1,-INT(-(M$6-'Plan'!$J105)/$C106)),"●",""),""),"")</f>
      </c>
      <c r="N106" s="20">
        <f>IF(AND(ISNUMBER($C106),ISNUMBER('Plan'!$J105),ISNUMBER(N$6)),IF($C106&gt;0,IF(INT((N$6+6-'Plan'!$J105)/$C106)&gt;=MAX(1,-INT(-(N$6-'Plan'!$J105)/$C106)),"●",""),""),"")</f>
      </c>
      <c r="O106" s="20">
        <f>IF(AND(ISNUMBER($C106),ISNUMBER('Plan'!$J105),ISNUMBER(O$6)),IF($C106&gt;0,IF(INT((O$6+6-'Plan'!$J105)/$C106)&gt;=MAX(1,-INT(-(O$6-'Plan'!$J105)/$C106)),"●",""),""),"")</f>
      </c>
      <c r="P106" s="20">
        <f>IF(AND(ISNUMBER($C106),ISNUMBER('Plan'!$J105),ISNUMBER(P$6)),IF($C106&gt;0,IF(INT((P$6+6-'Plan'!$J105)/$C106)&gt;=MAX(1,-INT(-(P$6-'Plan'!$J105)/$C106)),"●",""),""),"")</f>
      </c>
      <c r="Q106" s="20">
        <f>IF(AND(ISNUMBER($C106),ISNUMBER('Plan'!$J105),ISNUMBER(Q$6)),IF($C106&gt;0,IF(INT((Q$6+6-'Plan'!$J105)/$C106)&gt;=MAX(1,-INT(-(Q$6-'Plan'!$J105)/$C106)),"●",""),""),"")</f>
      </c>
      <c r="R106" s="20">
        <f>IF(AND(ISNUMBER($C106),ISNUMBER('Plan'!$J105),ISNUMBER(R$6)),IF($C106&gt;0,IF(INT((R$6+6-'Plan'!$J105)/$C106)&gt;=MAX(1,-INT(-(R$6-'Plan'!$J105)/$C106)),"●",""),""),"")</f>
      </c>
      <c r="S106" s="20">
        <f>IF(AND(ISNUMBER($C106),ISNUMBER('Plan'!$J105),ISNUMBER(S$6)),IF($C106&gt;0,IF(INT((S$6+6-'Plan'!$J105)/$C106)&gt;=MAX(1,-INT(-(S$6-'Plan'!$J105)/$C106)),"●",""),""),"")</f>
      </c>
      <c r="T106" s="20">
        <f>IF(AND(ISNUMBER($C106),ISNUMBER('Plan'!$J105),ISNUMBER(T$6)),IF($C106&gt;0,IF(INT((T$6+6-'Plan'!$J105)/$C106)&gt;=MAX(1,-INT(-(T$6-'Plan'!$J105)/$C106)),"●",""),""),"")</f>
      </c>
      <c r="U106" s="20">
        <f>IF(AND(ISNUMBER($C106),ISNUMBER('Plan'!$J105),ISNUMBER(U$6)),IF($C106&gt;0,IF(INT((U$6+6-'Plan'!$J105)/$C106)&gt;=MAX(1,-INT(-(U$6-'Plan'!$J105)/$C106)),"●",""),""),"")</f>
      </c>
      <c r="V106" s="20">
        <f>IF(AND(ISNUMBER($C106),ISNUMBER('Plan'!$J105),ISNUMBER(V$6)),IF($C106&gt;0,IF(INT((V$6+6-'Plan'!$J105)/$C106)&gt;=MAX(1,-INT(-(V$6-'Plan'!$J105)/$C106)),"●",""),""),"")</f>
      </c>
      <c r="W106" s="20">
        <f>IF(AND(ISNUMBER($C106),ISNUMBER('Plan'!$J105),ISNUMBER(W$6)),IF($C106&gt;0,IF(INT((W$6+6-'Plan'!$J105)/$C106)&gt;=MAX(1,-INT(-(W$6-'Plan'!$J105)/$C106)),"●",""),""),"")</f>
      </c>
      <c r="X106" s="20">
        <f>IF(AND(ISNUMBER($C106),ISNUMBER('Plan'!$J105),ISNUMBER(X$6)),IF($C106&gt;0,IF(INT((X$6+6-'Plan'!$J105)/$C106)&gt;=MAX(1,-INT(-(X$6-'Plan'!$J105)/$C106)),"●",""),""),"")</f>
      </c>
      <c r="Y106" s="20">
        <f>IF(AND(ISNUMBER($C106),ISNUMBER('Plan'!$J105),ISNUMBER(Y$6)),IF($C106&gt;0,IF(INT((Y$6+6-'Plan'!$J105)/$C106)&gt;=MAX(1,-INT(-(Y$6-'Plan'!$J105)/$C106)),"●",""),""),"")</f>
      </c>
      <c r="Z106" s="20">
        <f>IF(AND(ISNUMBER($C106),ISNUMBER('Plan'!$J105),ISNUMBER(Z$6)),IF($C106&gt;0,IF(INT((Z$6+6-'Plan'!$J105)/$C106)&gt;=MAX(1,-INT(-(Z$6-'Plan'!$J105)/$C106)),"●",""),""),"")</f>
      </c>
      <c r="AA106" s="20">
        <f>IF(AND(ISNUMBER($C106),ISNUMBER('Plan'!$J105),ISNUMBER(AA$6)),IF($C106&gt;0,IF(INT((AA$6+6-'Plan'!$J105)/$C106)&gt;=MAX(1,-INT(-(AA$6-'Plan'!$J105)/$C106)),"●",""),""),"")</f>
      </c>
      <c r="AB106" s="20">
        <f>IF(AND(ISNUMBER($C106),ISNUMBER('Plan'!$J105),ISNUMBER(AB$6)),IF($C106&gt;0,IF(INT((AB$6+6-'Plan'!$J105)/$C106)&gt;=MAX(1,-INT(-(AB$6-'Plan'!$J105)/$C106)),"●",""),""),"")</f>
      </c>
      <c r="AC106" s="20">
        <f>IF(AND(ISNUMBER($C106),ISNUMBER('Plan'!$J105),ISNUMBER(AC$6)),IF($C106&gt;0,IF(INT((AC$6+6-'Plan'!$J105)/$C106)&gt;=MAX(1,-INT(-(AC$6-'Plan'!$J105)/$C106)),"●",""),""),"")</f>
      </c>
      <c r="AD106" s="20">
        <f>IF(AND(ISNUMBER($C106),ISNUMBER('Plan'!$J105),ISNUMBER(AD$6)),IF($C106&gt;0,IF(INT((AD$6+6-'Plan'!$J105)/$C106)&gt;=MAX(1,-INT(-(AD$6-'Plan'!$J105)/$C106)),"●",""),""),"")</f>
      </c>
      <c r="AE106" s="20">
        <f>IF(AND(ISNUMBER($C106),ISNUMBER('Plan'!$J105),ISNUMBER(AE$6)),IF($C106&gt;0,IF(INT((AE$6+6-'Plan'!$J105)/$C106)&gt;=MAX(1,-INT(-(AE$6-'Plan'!$J105)/$C106)),"●",""),""),"")</f>
      </c>
      <c r="AF106" s="20">
        <f>IF(AND(ISNUMBER($C106),ISNUMBER('Plan'!$J105),ISNUMBER(AF$6)),IF($C106&gt;0,IF(INT((AF$6+6-'Plan'!$J105)/$C106)&gt;=MAX(1,-INT(-(AF$6-'Plan'!$J105)/$C106)),"●",""),""),"")</f>
      </c>
      <c r="AG106" s="20">
        <f>IF(AND(ISNUMBER($C106),ISNUMBER('Plan'!$J105),ISNUMBER(AG$6)),IF($C106&gt;0,IF(INT((AG$6+6-'Plan'!$J105)/$C106)&gt;=MAX(1,-INT(-(AG$6-'Plan'!$J105)/$C106)),"●",""),""),"")</f>
      </c>
      <c r="AH106" s="20">
        <f>IF(AND(ISNUMBER($C106),ISNUMBER('Plan'!$J105),ISNUMBER(AH$6)),IF($C106&gt;0,IF(INT((AH$6+6-'Plan'!$J105)/$C106)&gt;=MAX(1,-INT(-(AH$6-'Plan'!$J105)/$C106)),"●",""),""),"")</f>
      </c>
      <c r="AI106" s="20">
        <f>IF(AND(ISNUMBER($C106),ISNUMBER('Plan'!$J105),ISNUMBER(AI$6)),IF($C106&gt;0,IF(INT((AI$6+6-'Plan'!$J105)/$C106)&gt;=MAX(1,-INT(-(AI$6-'Plan'!$J105)/$C106)),"●",""),""),"")</f>
      </c>
      <c r="AJ106" s="20">
        <f>IF(AND(ISNUMBER($C106),ISNUMBER('Plan'!$J105),ISNUMBER(AJ$6)),IF($C106&gt;0,IF(INT((AJ$6+6-'Plan'!$J105)/$C106)&gt;=MAX(1,-INT(-(AJ$6-'Plan'!$J105)/$C106)),"●",""),""),"")</f>
      </c>
      <c r="AK106" s="20">
        <f>IF(AND(ISNUMBER($C106),ISNUMBER('Plan'!$J105),ISNUMBER(AK$6)),IF($C106&gt;0,IF(INT((AK$6+6-'Plan'!$J105)/$C106)&gt;=MAX(1,-INT(-(AK$6-'Plan'!$J105)/$C106)),"●",""),""),"")</f>
      </c>
      <c r="AL106" s="20">
        <f>IF(AND(ISNUMBER($C106),ISNUMBER('Plan'!$J105),ISNUMBER(AL$6)),IF($C106&gt;0,IF(INT((AL$6+6-'Plan'!$J105)/$C106)&gt;=MAX(1,-INT(-(AL$6-'Plan'!$J105)/$C106)),"●",""),""),"")</f>
      </c>
      <c r="AM106" s="20">
        <f>IF(AND(ISNUMBER($C106),ISNUMBER('Plan'!$J105),ISNUMBER(AM$6)),IF($C106&gt;0,IF(INT((AM$6+6-'Plan'!$J105)/$C106)&gt;=MAX(1,-INT(-(AM$6-'Plan'!$J105)/$C106)),"●",""),""),"")</f>
      </c>
      <c r="AN106" s="20">
        <f>IF(AND(ISNUMBER($C106),ISNUMBER('Plan'!$J105),ISNUMBER(AN$6)),IF($C106&gt;0,IF(INT((AN$6+6-'Plan'!$J105)/$C106)&gt;=MAX(1,-INT(-(AN$6-'Plan'!$J105)/$C106)),"●",""),""),"")</f>
      </c>
      <c r="AO106" s="20">
        <f>IF(AND(ISNUMBER($C106),ISNUMBER('Plan'!$J105),ISNUMBER(AO$6)),IF($C106&gt;0,IF(INT((AO$6+6-'Plan'!$J105)/$C106)&gt;=MAX(1,-INT(-(AO$6-'Plan'!$J105)/$C106)),"●",""),""),"")</f>
      </c>
      <c r="AP106" s="20">
        <f>IF(AND(ISNUMBER($C106),ISNUMBER('Plan'!$J105),ISNUMBER(AP$6)),IF($C106&gt;0,IF(INT((AP$6+6-'Plan'!$J105)/$C106)&gt;=MAX(1,-INT(-(AP$6-'Plan'!$J105)/$C106)),"●",""),""),"")</f>
      </c>
      <c r="AQ106" s="20">
        <f>IF(AND(ISNUMBER($C106),ISNUMBER('Plan'!$J105),ISNUMBER(AQ$6)),IF($C106&gt;0,IF(INT((AQ$6+6-'Plan'!$J105)/$C106)&gt;=MAX(1,-INT(-(AQ$6-'Plan'!$J105)/$C106)),"●",""),""),"")</f>
      </c>
      <c r="AR106" s="20">
        <f>IF(AND(ISNUMBER($C106),ISNUMBER('Plan'!$J105),ISNUMBER(AR$6)),IF($C106&gt;0,IF(INT((AR$6+6-'Plan'!$J105)/$C106)&gt;=MAX(1,-INT(-(AR$6-'Plan'!$J105)/$C106)),"●",""),""),"")</f>
      </c>
      <c r="AS106" s="20">
        <f>IF(AND(ISNUMBER($C106),ISNUMBER('Plan'!$J105),ISNUMBER(AS$6)),IF($C106&gt;0,IF(INT((AS$6+6-'Plan'!$J105)/$C106)&gt;=MAX(1,-INT(-(AS$6-'Plan'!$J105)/$C106)),"●",""),""),"")</f>
      </c>
      <c r="AT106" s="20">
        <f>IF(AND(ISNUMBER($C106),ISNUMBER('Plan'!$J105),ISNUMBER(AT$6)),IF($C106&gt;0,IF(INT((AT$6+6-'Plan'!$J105)/$C106)&gt;=MAX(1,-INT(-(AT$6-'Plan'!$J105)/$C106)),"●",""),""),"")</f>
      </c>
      <c r="AU106" s="20">
        <f>IF(AND(ISNUMBER($C106),ISNUMBER('Plan'!$J105),ISNUMBER(AU$6)),IF($C106&gt;0,IF(INT((AU$6+6-'Plan'!$J105)/$C106)&gt;=MAX(1,-INT(-(AU$6-'Plan'!$J105)/$C106)),"●",""),""),"")</f>
      </c>
      <c r="AV106" s="20">
        <f>IF(AND(ISNUMBER($C106),ISNUMBER('Plan'!$J105),ISNUMBER(AV$6)),IF($C106&gt;0,IF(INT((AV$6+6-'Plan'!$J105)/$C106)&gt;=MAX(1,-INT(-(AV$6-'Plan'!$J105)/$C106)),"●",""),""),"")</f>
      </c>
      <c r="AW106" s="20">
        <f>IF(AND(ISNUMBER($C106),ISNUMBER('Plan'!$J105),ISNUMBER(AW$6)),IF($C106&gt;0,IF(INT((AW$6+6-'Plan'!$J105)/$C106)&gt;=MAX(1,-INT(-(AW$6-'Plan'!$J105)/$C106)),"●",""),""),"")</f>
      </c>
      <c r="AX106" s="20">
        <f>IF(AND(ISNUMBER($C106),ISNUMBER('Plan'!$J105),ISNUMBER(AX$6)),IF($C106&gt;0,IF(INT((AX$6+6-'Plan'!$J105)/$C106)&gt;=MAX(1,-INT(-(AX$6-'Plan'!$J105)/$C106)),"●",""),""),"")</f>
      </c>
      <c r="AY106" s="20">
        <f>IF(AND(ISNUMBER($C106),ISNUMBER('Plan'!$J105),ISNUMBER(AY$6)),IF($C106&gt;0,IF(INT((AY$6+6-'Plan'!$J105)/$C106)&gt;=MAX(1,-INT(-(AY$6-'Plan'!$J105)/$C106)),"●",""),""),"")</f>
      </c>
      <c r="AZ106" s="20">
        <f>IF(AND(ISNUMBER($C106),ISNUMBER('Plan'!$J105),ISNUMBER(AZ$6)),IF($C106&gt;0,IF(INT((AZ$6+6-'Plan'!$J105)/$C106)&gt;=MAX(1,-INT(-(AZ$6-'Plan'!$J105)/$C106)),"●",""),""),"")</f>
      </c>
      <c r="BA106" s="20">
        <f>IF(AND(ISNUMBER($C106),ISNUMBER('Plan'!$J105),ISNUMBER(BA$6)),IF($C106&gt;0,IF(INT((BA$6+6-'Plan'!$J105)/$C106)&gt;=MAX(1,-INT(-(BA$6-'Plan'!$J105)/$C106)),"●",""),""),"")</f>
      </c>
      <c r="BB106" s="20">
        <f>IF(AND(ISNUMBER($C106),ISNUMBER('Plan'!$J105),ISNUMBER(BB$6)),IF($C106&gt;0,IF(INT((BB$6+6-'Plan'!$J105)/$C106)&gt;=MAX(1,-INT(-(BB$6-'Plan'!$J105)/$C106)),"●",""),""),"")</f>
      </c>
      <c r="BC106" s="20">
        <f>IF(AND(ISNUMBER($C106),ISNUMBER('Plan'!$J105),ISNUMBER(BC$6)),IF($C106&gt;0,IF(INT((BC$6+6-'Plan'!$J105)/$C106)&gt;=MAX(1,-INT(-(BC$6-'Plan'!$J105)/$C106)),"●",""),""),"")</f>
      </c>
      <c r="BD106" s="20">
        <f>IF(AND(ISNUMBER($C106),ISNUMBER('Plan'!$J105),ISNUMBER(BD$6)),IF($C106&gt;0,IF(INT((BD$6+6-'Plan'!$J105)/$C106)&gt;=MAX(1,-INT(-(BD$6-'Plan'!$J105)/$C106)),"●",""),""),"")</f>
      </c>
    </row>
    <row r="107" spans="1:56" x14ac:dyDescent="0.25">
      <c r="A107" s="11">
        <f>IF('Plan'!B106="",IF('Plan'!A106="","",'Plan'!A106),'Plan'!B106)</f>
      </c>
      <c r="B107" s="11">
        <f>IF('Plan'!D106="","",'Plan'!D106)</f>
      </c>
      <c r="C107" s="18">
        <f>IF(ISNUMBER('Plan'!F106),IF('Plan'!G106="meses",'Plan'!F106*365.25/12,IF('Plan'!G106="semanas",'Plan'!F106*7,IF('Plan'!G106="días",'Plan'!F106,""))),"")</f>
      </c>
      <c r="D107" s="19">
        <f>IF(ISNUMBER('Plan'!H106),'Plan'!H106,"")</f>
      </c>
      <c r="E107" s="20">
        <f>IF(AND(ISNUMBER($C107),ISNUMBER('Plan'!$J106),ISNUMBER(E$6)),IF($C107&gt;0,IF(INT((E$6+6-'Plan'!$J106)/$C107)&gt;=MAX(1,-INT(-(E$6-'Plan'!$J106)/$C107)),"●",""),""),"")</f>
      </c>
      <c r="F107" s="20">
        <f>IF(AND(ISNUMBER($C107),ISNUMBER('Plan'!$J106),ISNUMBER(F$6)),IF($C107&gt;0,IF(INT((F$6+6-'Plan'!$J106)/$C107)&gt;=MAX(1,-INT(-(F$6-'Plan'!$J106)/$C107)),"●",""),""),"")</f>
      </c>
      <c r="G107" s="20">
        <f>IF(AND(ISNUMBER($C107),ISNUMBER('Plan'!$J106),ISNUMBER(G$6)),IF($C107&gt;0,IF(INT((G$6+6-'Plan'!$J106)/$C107)&gt;=MAX(1,-INT(-(G$6-'Plan'!$J106)/$C107)),"●",""),""),"")</f>
      </c>
      <c r="H107" s="20">
        <f>IF(AND(ISNUMBER($C107),ISNUMBER('Plan'!$J106),ISNUMBER(H$6)),IF($C107&gt;0,IF(INT((H$6+6-'Plan'!$J106)/$C107)&gt;=MAX(1,-INT(-(H$6-'Plan'!$J106)/$C107)),"●",""),""),"")</f>
      </c>
      <c r="I107" s="20">
        <f>IF(AND(ISNUMBER($C107),ISNUMBER('Plan'!$J106),ISNUMBER(I$6)),IF($C107&gt;0,IF(INT((I$6+6-'Plan'!$J106)/$C107)&gt;=MAX(1,-INT(-(I$6-'Plan'!$J106)/$C107)),"●",""),""),"")</f>
      </c>
      <c r="J107" s="20">
        <f>IF(AND(ISNUMBER($C107),ISNUMBER('Plan'!$J106),ISNUMBER(J$6)),IF($C107&gt;0,IF(INT((J$6+6-'Plan'!$J106)/$C107)&gt;=MAX(1,-INT(-(J$6-'Plan'!$J106)/$C107)),"●",""),""),"")</f>
      </c>
      <c r="K107" s="20">
        <f>IF(AND(ISNUMBER($C107),ISNUMBER('Plan'!$J106),ISNUMBER(K$6)),IF($C107&gt;0,IF(INT((K$6+6-'Plan'!$J106)/$C107)&gt;=MAX(1,-INT(-(K$6-'Plan'!$J106)/$C107)),"●",""),""),"")</f>
      </c>
      <c r="L107" s="20">
        <f>IF(AND(ISNUMBER($C107),ISNUMBER('Plan'!$J106),ISNUMBER(L$6)),IF($C107&gt;0,IF(INT((L$6+6-'Plan'!$J106)/$C107)&gt;=MAX(1,-INT(-(L$6-'Plan'!$J106)/$C107)),"●",""),""),"")</f>
      </c>
      <c r="M107" s="20">
        <f>IF(AND(ISNUMBER($C107),ISNUMBER('Plan'!$J106),ISNUMBER(M$6)),IF($C107&gt;0,IF(INT((M$6+6-'Plan'!$J106)/$C107)&gt;=MAX(1,-INT(-(M$6-'Plan'!$J106)/$C107)),"●",""),""),"")</f>
      </c>
      <c r="N107" s="20">
        <f>IF(AND(ISNUMBER($C107),ISNUMBER('Plan'!$J106),ISNUMBER(N$6)),IF($C107&gt;0,IF(INT((N$6+6-'Plan'!$J106)/$C107)&gt;=MAX(1,-INT(-(N$6-'Plan'!$J106)/$C107)),"●",""),""),"")</f>
      </c>
      <c r="O107" s="20">
        <f>IF(AND(ISNUMBER($C107),ISNUMBER('Plan'!$J106),ISNUMBER(O$6)),IF($C107&gt;0,IF(INT((O$6+6-'Plan'!$J106)/$C107)&gt;=MAX(1,-INT(-(O$6-'Plan'!$J106)/$C107)),"●",""),""),"")</f>
      </c>
      <c r="P107" s="20">
        <f>IF(AND(ISNUMBER($C107),ISNUMBER('Plan'!$J106),ISNUMBER(P$6)),IF($C107&gt;0,IF(INT((P$6+6-'Plan'!$J106)/$C107)&gt;=MAX(1,-INT(-(P$6-'Plan'!$J106)/$C107)),"●",""),""),"")</f>
      </c>
      <c r="Q107" s="20">
        <f>IF(AND(ISNUMBER($C107),ISNUMBER('Plan'!$J106),ISNUMBER(Q$6)),IF($C107&gt;0,IF(INT((Q$6+6-'Plan'!$J106)/$C107)&gt;=MAX(1,-INT(-(Q$6-'Plan'!$J106)/$C107)),"●",""),""),"")</f>
      </c>
      <c r="R107" s="20">
        <f>IF(AND(ISNUMBER($C107),ISNUMBER('Plan'!$J106),ISNUMBER(R$6)),IF($C107&gt;0,IF(INT((R$6+6-'Plan'!$J106)/$C107)&gt;=MAX(1,-INT(-(R$6-'Plan'!$J106)/$C107)),"●",""),""),"")</f>
      </c>
      <c r="S107" s="20">
        <f>IF(AND(ISNUMBER($C107),ISNUMBER('Plan'!$J106),ISNUMBER(S$6)),IF($C107&gt;0,IF(INT((S$6+6-'Plan'!$J106)/$C107)&gt;=MAX(1,-INT(-(S$6-'Plan'!$J106)/$C107)),"●",""),""),"")</f>
      </c>
      <c r="T107" s="20">
        <f>IF(AND(ISNUMBER($C107),ISNUMBER('Plan'!$J106),ISNUMBER(T$6)),IF($C107&gt;0,IF(INT((T$6+6-'Plan'!$J106)/$C107)&gt;=MAX(1,-INT(-(T$6-'Plan'!$J106)/$C107)),"●",""),""),"")</f>
      </c>
      <c r="U107" s="20">
        <f>IF(AND(ISNUMBER($C107),ISNUMBER('Plan'!$J106),ISNUMBER(U$6)),IF($C107&gt;0,IF(INT((U$6+6-'Plan'!$J106)/$C107)&gt;=MAX(1,-INT(-(U$6-'Plan'!$J106)/$C107)),"●",""),""),"")</f>
      </c>
      <c r="V107" s="20">
        <f>IF(AND(ISNUMBER($C107),ISNUMBER('Plan'!$J106),ISNUMBER(V$6)),IF($C107&gt;0,IF(INT((V$6+6-'Plan'!$J106)/$C107)&gt;=MAX(1,-INT(-(V$6-'Plan'!$J106)/$C107)),"●",""),""),"")</f>
      </c>
      <c r="W107" s="20">
        <f>IF(AND(ISNUMBER($C107),ISNUMBER('Plan'!$J106),ISNUMBER(W$6)),IF($C107&gt;0,IF(INT((W$6+6-'Plan'!$J106)/$C107)&gt;=MAX(1,-INT(-(W$6-'Plan'!$J106)/$C107)),"●",""),""),"")</f>
      </c>
      <c r="X107" s="20">
        <f>IF(AND(ISNUMBER($C107),ISNUMBER('Plan'!$J106),ISNUMBER(X$6)),IF($C107&gt;0,IF(INT((X$6+6-'Plan'!$J106)/$C107)&gt;=MAX(1,-INT(-(X$6-'Plan'!$J106)/$C107)),"●",""),""),"")</f>
      </c>
      <c r="Y107" s="20">
        <f>IF(AND(ISNUMBER($C107),ISNUMBER('Plan'!$J106),ISNUMBER(Y$6)),IF($C107&gt;0,IF(INT((Y$6+6-'Plan'!$J106)/$C107)&gt;=MAX(1,-INT(-(Y$6-'Plan'!$J106)/$C107)),"●",""),""),"")</f>
      </c>
      <c r="Z107" s="20">
        <f>IF(AND(ISNUMBER($C107),ISNUMBER('Plan'!$J106),ISNUMBER(Z$6)),IF($C107&gt;0,IF(INT((Z$6+6-'Plan'!$J106)/$C107)&gt;=MAX(1,-INT(-(Z$6-'Plan'!$J106)/$C107)),"●",""),""),"")</f>
      </c>
      <c r="AA107" s="20">
        <f>IF(AND(ISNUMBER($C107),ISNUMBER('Plan'!$J106),ISNUMBER(AA$6)),IF($C107&gt;0,IF(INT((AA$6+6-'Plan'!$J106)/$C107)&gt;=MAX(1,-INT(-(AA$6-'Plan'!$J106)/$C107)),"●",""),""),"")</f>
      </c>
      <c r="AB107" s="20">
        <f>IF(AND(ISNUMBER($C107),ISNUMBER('Plan'!$J106),ISNUMBER(AB$6)),IF($C107&gt;0,IF(INT((AB$6+6-'Plan'!$J106)/$C107)&gt;=MAX(1,-INT(-(AB$6-'Plan'!$J106)/$C107)),"●",""),""),"")</f>
      </c>
      <c r="AC107" s="20">
        <f>IF(AND(ISNUMBER($C107),ISNUMBER('Plan'!$J106),ISNUMBER(AC$6)),IF($C107&gt;0,IF(INT((AC$6+6-'Plan'!$J106)/$C107)&gt;=MAX(1,-INT(-(AC$6-'Plan'!$J106)/$C107)),"●",""),""),"")</f>
      </c>
      <c r="AD107" s="20">
        <f>IF(AND(ISNUMBER($C107),ISNUMBER('Plan'!$J106),ISNUMBER(AD$6)),IF($C107&gt;0,IF(INT((AD$6+6-'Plan'!$J106)/$C107)&gt;=MAX(1,-INT(-(AD$6-'Plan'!$J106)/$C107)),"●",""),""),"")</f>
      </c>
      <c r="AE107" s="20">
        <f>IF(AND(ISNUMBER($C107),ISNUMBER('Plan'!$J106),ISNUMBER(AE$6)),IF($C107&gt;0,IF(INT((AE$6+6-'Plan'!$J106)/$C107)&gt;=MAX(1,-INT(-(AE$6-'Plan'!$J106)/$C107)),"●",""),""),"")</f>
      </c>
      <c r="AF107" s="20">
        <f>IF(AND(ISNUMBER($C107),ISNUMBER('Plan'!$J106),ISNUMBER(AF$6)),IF($C107&gt;0,IF(INT((AF$6+6-'Plan'!$J106)/$C107)&gt;=MAX(1,-INT(-(AF$6-'Plan'!$J106)/$C107)),"●",""),""),"")</f>
      </c>
      <c r="AG107" s="20">
        <f>IF(AND(ISNUMBER($C107),ISNUMBER('Plan'!$J106),ISNUMBER(AG$6)),IF($C107&gt;0,IF(INT((AG$6+6-'Plan'!$J106)/$C107)&gt;=MAX(1,-INT(-(AG$6-'Plan'!$J106)/$C107)),"●",""),""),"")</f>
      </c>
      <c r="AH107" s="20">
        <f>IF(AND(ISNUMBER($C107),ISNUMBER('Plan'!$J106),ISNUMBER(AH$6)),IF($C107&gt;0,IF(INT((AH$6+6-'Plan'!$J106)/$C107)&gt;=MAX(1,-INT(-(AH$6-'Plan'!$J106)/$C107)),"●",""),""),"")</f>
      </c>
      <c r="AI107" s="20">
        <f>IF(AND(ISNUMBER($C107),ISNUMBER('Plan'!$J106),ISNUMBER(AI$6)),IF($C107&gt;0,IF(INT((AI$6+6-'Plan'!$J106)/$C107)&gt;=MAX(1,-INT(-(AI$6-'Plan'!$J106)/$C107)),"●",""),""),"")</f>
      </c>
      <c r="AJ107" s="20">
        <f>IF(AND(ISNUMBER($C107),ISNUMBER('Plan'!$J106),ISNUMBER(AJ$6)),IF($C107&gt;0,IF(INT((AJ$6+6-'Plan'!$J106)/$C107)&gt;=MAX(1,-INT(-(AJ$6-'Plan'!$J106)/$C107)),"●",""),""),"")</f>
      </c>
      <c r="AK107" s="20">
        <f>IF(AND(ISNUMBER($C107),ISNUMBER('Plan'!$J106),ISNUMBER(AK$6)),IF($C107&gt;0,IF(INT((AK$6+6-'Plan'!$J106)/$C107)&gt;=MAX(1,-INT(-(AK$6-'Plan'!$J106)/$C107)),"●",""),""),"")</f>
      </c>
      <c r="AL107" s="20">
        <f>IF(AND(ISNUMBER($C107),ISNUMBER('Plan'!$J106),ISNUMBER(AL$6)),IF($C107&gt;0,IF(INT((AL$6+6-'Plan'!$J106)/$C107)&gt;=MAX(1,-INT(-(AL$6-'Plan'!$J106)/$C107)),"●",""),""),"")</f>
      </c>
      <c r="AM107" s="20">
        <f>IF(AND(ISNUMBER($C107),ISNUMBER('Plan'!$J106),ISNUMBER(AM$6)),IF($C107&gt;0,IF(INT((AM$6+6-'Plan'!$J106)/$C107)&gt;=MAX(1,-INT(-(AM$6-'Plan'!$J106)/$C107)),"●",""),""),"")</f>
      </c>
      <c r="AN107" s="20">
        <f>IF(AND(ISNUMBER($C107),ISNUMBER('Plan'!$J106),ISNUMBER(AN$6)),IF($C107&gt;0,IF(INT((AN$6+6-'Plan'!$J106)/$C107)&gt;=MAX(1,-INT(-(AN$6-'Plan'!$J106)/$C107)),"●",""),""),"")</f>
      </c>
      <c r="AO107" s="20">
        <f>IF(AND(ISNUMBER($C107),ISNUMBER('Plan'!$J106),ISNUMBER(AO$6)),IF($C107&gt;0,IF(INT((AO$6+6-'Plan'!$J106)/$C107)&gt;=MAX(1,-INT(-(AO$6-'Plan'!$J106)/$C107)),"●",""),""),"")</f>
      </c>
      <c r="AP107" s="20">
        <f>IF(AND(ISNUMBER($C107),ISNUMBER('Plan'!$J106),ISNUMBER(AP$6)),IF($C107&gt;0,IF(INT((AP$6+6-'Plan'!$J106)/$C107)&gt;=MAX(1,-INT(-(AP$6-'Plan'!$J106)/$C107)),"●",""),""),"")</f>
      </c>
      <c r="AQ107" s="20">
        <f>IF(AND(ISNUMBER($C107),ISNUMBER('Plan'!$J106),ISNUMBER(AQ$6)),IF($C107&gt;0,IF(INT((AQ$6+6-'Plan'!$J106)/$C107)&gt;=MAX(1,-INT(-(AQ$6-'Plan'!$J106)/$C107)),"●",""),""),"")</f>
      </c>
      <c r="AR107" s="20">
        <f>IF(AND(ISNUMBER($C107),ISNUMBER('Plan'!$J106),ISNUMBER(AR$6)),IF($C107&gt;0,IF(INT((AR$6+6-'Plan'!$J106)/$C107)&gt;=MAX(1,-INT(-(AR$6-'Plan'!$J106)/$C107)),"●",""),""),"")</f>
      </c>
      <c r="AS107" s="20">
        <f>IF(AND(ISNUMBER($C107),ISNUMBER('Plan'!$J106),ISNUMBER(AS$6)),IF($C107&gt;0,IF(INT((AS$6+6-'Plan'!$J106)/$C107)&gt;=MAX(1,-INT(-(AS$6-'Plan'!$J106)/$C107)),"●",""),""),"")</f>
      </c>
      <c r="AT107" s="20">
        <f>IF(AND(ISNUMBER($C107),ISNUMBER('Plan'!$J106),ISNUMBER(AT$6)),IF($C107&gt;0,IF(INT((AT$6+6-'Plan'!$J106)/$C107)&gt;=MAX(1,-INT(-(AT$6-'Plan'!$J106)/$C107)),"●",""),""),"")</f>
      </c>
      <c r="AU107" s="20">
        <f>IF(AND(ISNUMBER($C107),ISNUMBER('Plan'!$J106),ISNUMBER(AU$6)),IF($C107&gt;0,IF(INT((AU$6+6-'Plan'!$J106)/$C107)&gt;=MAX(1,-INT(-(AU$6-'Plan'!$J106)/$C107)),"●",""),""),"")</f>
      </c>
      <c r="AV107" s="20">
        <f>IF(AND(ISNUMBER($C107),ISNUMBER('Plan'!$J106),ISNUMBER(AV$6)),IF($C107&gt;0,IF(INT((AV$6+6-'Plan'!$J106)/$C107)&gt;=MAX(1,-INT(-(AV$6-'Plan'!$J106)/$C107)),"●",""),""),"")</f>
      </c>
      <c r="AW107" s="20">
        <f>IF(AND(ISNUMBER($C107),ISNUMBER('Plan'!$J106),ISNUMBER(AW$6)),IF($C107&gt;0,IF(INT((AW$6+6-'Plan'!$J106)/$C107)&gt;=MAX(1,-INT(-(AW$6-'Plan'!$J106)/$C107)),"●",""),""),"")</f>
      </c>
      <c r="AX107" s="20">
        <f>IF(AND(ISNUMBER($C107),ISNUMBER('Plan'!$J106),ISNUMBER(AX$6)),IF($C107&gt;0,IF(INT((AX$6+6-'Plan'!$J106)/$C107)&gt;=MAX(1,-INT(-(AX$6-'Plan'!$J106)/$C107)),"●",""),""),"")</f>
      </c>
      <c r="AY107" s="20">
        <f>IF(AND(ISNUMBER($C107),ISNUMBER('Plan'!$J106),ISNUMBER(AY$6)),IF($C107&gt;0,IF(INT((AY$6+6-'Plan'!$J106)/$C107)&gt;=MAX(1,-INT(-(AY$6-'Plan'!$J106)/$C107)),"●",""),""),"")</f>
      </c>
      <c r="AZ107" s="20">
        <f>IF(AND(ISNUMBER($C107),ISNUMBER('Plan'!$J106),ISNUMBER(AZ$6)),IF($C107&gt;0,IF(INT((AZ$6+6-'Plan'!$J106)/$C107)&gt;=MAX(1,-INT(-(AZ$6-'Plan'!$J106)/$C107)),"●",""),""),"")</f>
      </c>
      <c r="BA107" s="20">
        <f>IF(AND(ISNUMBER($C107),ISNUMBER('Plan'!$J106),ISNUMBER(BA$6)),IF($C107&gt;0,IF(INT((BA$6+6-'Plan'!$J106)/$C107)&gt;=MAX(1,-INT(-(BA$6-'Plan'!$J106)/$C107)),"●",""),""),"")</f>
      </c>
      <c r="BB107" s="20">
        <f>IF(AND(ISNUMBER($C107),ISNUMBER('Plan'!$J106),ISNUMBER(BB$6)),IF($C107&gt;0,IF(INT((BB$6+6-'Plan'!$J106)/$C107)&gt;=MAX(1,-INT(-(BB$6-'Plan'!$J106)/$C107)),"●",""),""),"")</f>
      </c>
      <c r="BC107" s="20">
        <f>IF(AND(ISNUMBER($C107),ISNUMBER('Plan'!$J106),ISNUMBER(BC$6)),IF($C107&gt;0,IF(INT((BC$6+6-'Plan'!$J106)/$C107)&gt;=MAX(1,-INT(-(BC$6-'Plan'!$J106)/$C107)),"●",""),""),"")</f>
      </c>
      <c r="BD107" s="20">
        <f>IF(AND(ISNUMBER($C107),ISNUMBER('Plan'!$J106),ISNUMBER(BD$6)),IF($C107&gt;0,IF(INT((BD$6+6-'Plan'!$J106)/$C107)&gt;=MAX(1,-INT(-(BD$6-'Plan'!$J106)/$C107)),"●",""),""),"")</f>
      </c>
    </row>
    <row r="109" spans="1:56" x14ac:dyDescent="0.25">
      <c r="A109" s="15" t="s">
        <v>76</v>
      </c>
      <c r="B109" s="15"/>
      <c r="C109" s="15"/>
      <c r="D109" s="15"/>
      <c r="E109" s="21">
        <f>COUNTIF(E$8:E$107,"●")</f>
      </c>
      <c r="F109" s="21">
        <f>COUNTIF(F$8:F$107,"●")</f>
      </c>
      <c r="G109" s="21">
        <f>COUNTIF(G$8:G$107,"●")</f>
      </c>
      <c r="H109" s="21">
        <f>COUNTIF(H$8:H$107,"●")</f>
      </c>
      <c r="I109" s="21">
        <f>COUNTIF(I$8:I$107,"●")</f>
      </c>
      <c r="J109" s="21">
        <f>COUNTIF(J$8:J$107,"●")</f>
      </c>
      <c r="K109" s="21">
        <f>COUNTIF(K$8:K$107,"●")</f>
      </c>
      <c r="L109" s="21">
        <f>COUNTIF(L$8:L$107,"●")</f>
      </c>
      <c r="M109" s="21">
        <f>COUNTIF(M$8:M$107,"●")</f>
      </c>
      <c r="N109" s="21">
        <f>COUNTIF(N$8:N$107,"●")</f>
      </c>
      <c r="O109" s="21">
        <f>COUNTIF(O$8:O$107,"●")</f>
      </c>
      <c r="P109" s="21">
        <f>COUNTIF(P$8:P$107,"●")</f>
      </c>
      <c r="Q109" s="21">
        <f>COUNTIF(Q$8:Q$107,"●")</f>
      </c>
      <c r="R109" s="21">
        <f>COUNTIF(R$8:R$107,"●")</f>
      </c>
      <c r="S109" s="21">
        <f>COUNTIF(S$8:S$107,"●")</f>
      </c>
      <c r="T109" s="21">
        <f>COUNTIF(T$8:T$107,"●")</f>
      </c>
      <c r="U109" s="21">
        <f>COUNTIF(U$8:U$107,"●")</f>
      </c>
      <c r="V109" s="21">
        <f>COUNTIF(V$8:V$107,"●")</f>
      </c>
      <c r="W109" s="21">
        <f>COUNTIF(W$8:W$107,"●")</f>
      </c>
      <c r="X109" s="21">
        <f>COUNTIF(X$8:X$107,"●")</f>
      </c>
      <c r="Y109" s="21">
        <f>COUNTIF(Y$8:Y$107,"●")</f>
      </c>
      <c r="Z109" s="21">
        <f>COUNTIF(Z$8:Z$107,"●")</f>
      </c>
      <c r="AA109" s="21">
        <f>COUNTIF(AA$8:AA$107,"●")</f>
      </c>
      <c r="AB109" s="21">
        <f>COUNTIF(AB$8:AB$107,"●")</f>
      </c>
      <c r="AC109" s="21">
        <f>COUNTIF(AC$8:AC$107,"●")</f>
      </c>
      <c r="AD109" s="21">
        <f>COUNTIF(AD$8:AD$107,"●")</f>
      </c>
      <c r="AE109" s="21">
        <f>COUNTIF(AE$8:AE$107,"●")</f>
      </c>
      <c r="AF109" s="21">
        <f>COUNTIF(AF$8:AF$107,"●")</f>
      </c>
      <c r="AG109" s="21">
        <f>COUNTIF(AG$8:AG$107,"●")</f>
      </c>
      <c r="AH109" s="21">
        <f>COUNTIF(AH$8:AH$107,"●")</f>
      </c>
      <c r="AI109" s="21">
        <f>COUNTIF(AI$8:AI$107,"●")</f>
      </c>
      <c r="AJ109" s="21">
        <f>COUNTIF(AJ$8:AJ$107,"●")</f>
      </c>
      <c r="AK109" s="21">
        <f>COUNTIF(AK$8:AK$107,"●")</f>
      </c>
      <c r="AL109" s="21">
        <f>COUNTIF(AL$8:AL$107,"●")</f>
      </c>
      <c r="AM109" s="21">
        <f>COUNTIF(AM$8:AM$107,"●")</f>
      </c>
      <c r="AN109" s="21">
        <f>COUNTIF(AN$8:AN$107,"●")</f>
      </c>
      <c r="AO109" s="21">
        <f>COUNTIF(AO$8:AO$107,"●")</f>
      </c>
      <c r="AP109" s="21">
        <f>COUNTIF(AP$8:AP$107,"●")</f>
      </c>
      <c r="AQ109" s="21">
        <f>COUNTIF(AQ$8:AQ$107,"●")</f>
      </c>
      <c r="AR109" s="21">
        <f>COUNTIF(AR$8:AR$107,"●")</f>
      </c>
      <c r="AS109" s="21">
        <f>COUNTIF(AS$8:AS$107,"●")</f>
      </c>
      <c r="AT109" s="21">
        <f>COUNTIF(AT$8:AT$107,"●")</f>
      </c>
      <c r="AU109" s="21">
        <f>COUNTIF(AU$8:AU$107,"●")</f>
      </c>
      <c r="AV109" s="21">
        <f>COUNTIF(AV$8:AV$107,"●")</f>
      </c>
      <c r="AW109" s="21">
        <f>COUNTIF(AW$8:AW$107,"●")</f>
      </c>
      <c r="AX109" s="21">
        <f>COUNTIF(AX$8:AX$107,"●")</f>
      </c>
      <c r="AY109" s="21">
        <f>COUNTIF(AY$8:AY$107,"●")</f>
      </c>
      <c r="AZ109" s="21">
        <f>COUNTIF(AZ$8:AZ$107,"●")</f>
      </c>
      <c r="BA109" s="21">
        <f>COUNTIF(BA$8:BA$107,"●")</f>
      </c>
      <c r="BB109" s="21">
        <f>COUNTIF(BB$8:BB$107,"●")</f>
      </c>
      <c r="BC109" s="21">
        <f>COUNTIF(BC$8:BC$107,"●")</f>
      </c>
      <c r="BD109" s="21">
        <f>COUNTIF(BD$8:BD$107,"●")</f>
      </c>
    </row>
    <row r="110" ht="30" customHeight="1" spans="1:56" x14ac:dyDescent="0.25">
      <c r="A110" s="15" t="s">
        <v>77</v>
      </c>
      <c r="B110" s="15"/>
      <c r="C110" s="15"/>
      <c r="D110" s="15"/>
      <c r="E110" s="22">
        <f>SUMIF(E$8:E$107,"●",$D$8:$D$107)</f>
      </c>
      <c r="F110" s="22">
        <f>SUMIF(F$8:F$107,"●",$D$8:$D$107)</f>
      </c>
      <c r="G110" s="22">
        <f>SUMIF(G$8:G$107,"●",$D$8:$D$107)</f>
      </c>
      <c r="H110" s="22">
        <f>SUMIF(H$8:H$107,"●",$D$8:$D$107)</f>
      </c>
      <c r="I110" s="22">
        <f>SUMIF(I$8:I$107,"●",$D$8:$D$107)</f>
      </c>
      <c r="J110" s="22">
        <f>SUMIF(J$8:J$107,"●",$D$8:$D$107)</f>
      </c>
      <c r="K110" s="22">
        <f>SUMIF(K$8:K$107,"●",$D$8:$D$107)</f>
      </c>
      <c r="L110" s="22">
        <f>SUMIF(L$8:L$107,"●",$D$8:$D$107)</f>
      </c>
      <c r="M110" s="22">
        <f>SUMIF(M$8:M$107,"●",$D$8:$D$107)</f>
      </c>
      <c r="N110" s="22">
        <f>SUMIF(N$8:N$107,"●",$D$8:$D$107)</f>
      </c>
      <c r="O110" s="22">
        <f>SUMIF(O$8:O$107,"●",$D$8:$D$107)</f>
      </c>
      <c r="P110" s="22">
        <f>SUMIF(P$8:P$107,"●",$D$8:$D$107)</f>
      </c>
      <c r="Q110" s="22">
        <f>SUMIF(Q$8:Q$107,"●",$D$8:$D$107)</f>
      </c>
      <c r="R110" s="22">
        <f>SUMIF(R$8:R$107,"●",$D$8:$D$107)</f>
      </c>
      <c r="S110" s="22">
        <f>SUMIF(S$8:S$107,"●",$D$8:$D$107)</f>
      </c>
      <c r="T110" s="22">
        <f>SUMIF(T$8:T$107,"●",$D$8:$D$107)</f>
      </c>
      <c r="U110" s="22">
        <f>SUMIF(U$8:U$107,"●",$D$8:$D$107)</f>
      </c>
      <c r="V110" s="22">
        <f>SUMIF(V$8:V$107,"●",$D$8:$D$107)</f>
      </c>
      <c r="W110" s="22">
        <f>SUMIF(W$8:W$107,"●",$D$8:$D$107)</f>
      </c>
      <c r="X110" s="22">
        <f>SUMIF(X$8:X$107,"●",$D$8:$D$107)</f>
      </c>
      <c r="Y110" s="22">
        <f>SUMIF(Y$8:Y$107,"●",$D$8:$D$107)</f>
      </c>
      <c r="Z110" s="22">
        <f>SUMIF(Z$8:Z$107,"●",$D$8:$D$107)</f>
      </c>
      <c r="AA110" s="22">
        <f>SUMIF(AA$8:AA$107,"●",$D$8:$D$107)</f>
      </c>
      <c r="AB110" s="22">
        <f>SUMIF(AB$8:AB$107,"●",$D$8:$D$107)</f>
      </c>
      <c r="AC110" s="22">
        <f>SUMIF(AC$8:AC$107,"●",$D$8:$D$107)</f>
      </c>
      <c r="AD110" s="22">
        <f>SUMIF(AD$8:AD$107,"●",$D$8:$D$107)</f>
      </c>
      <c r="AE110" s="22">
        <f>SUMIF(AE$8:AE$107,"●",$D$8:$D$107)</f>
      </c>
      <c r="AF110" s="22">
        <f>SUMIF(AF$8:AF$107,"●",$D$8:$D$107)</f>
      </c>
      <c r="AG110" s="22">
        <f>SUMIF(AG$8:AG$107,"●",$D$8:$D$107)</f>
      </c>
      <c r="AH110" s="22">
        <f>SUMIF(AH$8:AH$107,"●",$D$8:$D$107)</f>
      </c>
      <c r="AI110" s="22">
        <f>SUMIF(AI$8:AI$107,"●",$D$8:$D$107)</f>
      </c>
      <c r="AJ110" s="22">
        <f>SUMIF(AJ$8:AJ$107,"●",$D$8:$D$107)</f>
      </c>
      <c r="AK110" s="22">
        <f>SUMIF(AK$8:AK$107,"●",$D$8:$D$107)</f>
      </c>
      <c r="AL110" s="22">
        <f>SUMIF(AL$8:AL$107,"●",$D$8:$D$107)</f>
      </c>
      <c r="AM110" s="22">
        <f>SUMIF(AM$8:AM$107,"●",$D$8:$D$107)</f>
      </c>
      <c r="AN110" s="22">
        <f>SUMIF(AN$8:AN$107,"●",$D$8:$D$107)</f>
      </c>
      <c r="AO110" s="22">
        <f>SUMIF(AO$8:AO$107,"●",$D$8:$D$107)</f>
      </c>
      <c r="AP110" s="22">
        <f>SUMIF(AP$8:AP$107,"●",$D$8:$D$107)</f>
      </c>
      <c r="AQ110" s="22">
        <f>SUMIF(AQ$8:AQ$107,"●",$D$8:$D$107)</f>
      </c>
      <c r="AR110" s="22">
        <f>SUMIF(AR$8:AR$107,"●",$D$8:$D$107)</f>
      </c>
      <c r="AS110" s="22">
        <f>SUMIF(AS$8:AS$107,"●",$D$8:$D$107)</f>
      </c>
      <c r="AT110" s="22">
        <f>SUMIF(AT$8:AT$107,"●",$D$8:$D$107)</f>
      </c>
      <c r="AU110" s="22">
        <f>SUMIF(AU$8:AU$107,"●",$D$8:$D$107)</f>
      </c>
      <c r="AV110" s="22">
        <f>SUMIF(AV$8:AV$107,"●",$D$8:$D$107)</f>
      </c>
      <c r="AW110" s="22">
        <f>SUMIF(AW$8:AW$107,"●",$D$8:$D$107)</f>
      </c>
      <c r="AX110" s="22">
        <f>SUMIF(AX$8:AX$107,"●",$D$8:$D$107)</f>
      </c>
      <c r="AY110" s="22">
        <f>SUMIF(AY$8:AY$107,"●",$D$8:$D$107)</f>
      </c>
      <c r="AZ110" s="22">
        <f>SUMIF(AZ$8:AZ$107,"●",$D$8:$D$107)</f>
      </c>
      <c r="BA110" s="22">
        <f>SUMIF(BA$8:BA$107,"●",$D$8:$D$107)</f>
      </c>
      <c r="BB110" s="22">
        <f>SUMIF(BB$8:BB$107,"●",$D$8:$D$107)</f>
      </c>
      <c r="BC110" s="22">
        <f>SUMIF(BC$8:BC$107,"●",$D$8:$D$107)</f>
      </c>
      <c r="BD110" s="22">
        <f>SUMIF(BD$8:BD$107,"●",$D$8:$D$107)</f>
      </c>
    </row>
    <row r="112" spans="1:30" x14ac:dyDescent="0.25">
      <c r="A112" s="2" t="s">
        <v>18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</row>
  </sheetData>
  <mergeCells count="6">
    <mergeCell ref="A1:AD1"/>
    <mergeCell ref="A2:AD2"/>
    <mergeCell ref="A6:D6"/>
    <mergeCell ref="A109:D109"/>
    <mergeCell ref="A110:D110"/>
    <mergeCell ref="A112:AD112"/>
  </mergeCells>
  <dataValidations count="1">
    <dataValidation type="whole" allowBlank="1" sqref="B3">
      <formula1>2000</formula1>
      <formula2>2100</formula2>
    </dataValidation>
  </dataValidations>
  <pageMargins left="0.7" right="0.7" top="0.75" bottom="0.75" header="0.3" footer="0.3"/>
  <pageSetup paperSize="8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Plan</vt:lpstr>
      <vt:lpstr>52 semanas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FreeMaint — freemaint.com</dc:creator>
  <dc:title/>
  <dc:subject/>
  <dc:description/>
  <cp:keywords/>
  <cp:category/>
  <cp:lastModifiedBy>Unknown</cp:lastModifiedBy>
  <dcterms:created xsi:type="dcterms:W3CDTF">2026-09-27T00:00:00Z</dcterms:created>
  <dcterms:modified xsi:type="dcterms:W3CDTF">2026-09-27T00:00:00Z</dcterms:modified>
</cp:coreProperties>
</file>